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120" firstSheet="1" activeTab="1"/>
  </bookViews>
  <sheets>
    <sheet name="Fljos de Efectivo" sheetId="3" state="hidden" r:id="rId1"/>
    <sheet name="Comparativo Balance Situación" sheetId="6" r:id="rId2"/>
    <sheet name="Flujo Efectivo Auditoria" sheetId="14" state="hidden" r:id="rId3"/>
    <sheet name="Compar.Balance Auditoria " sheetId="15" state="hidden" r:id="rId4"/>
  </sheets>
  <definedNames>
    <definedName name="_xlnm.Print_Area" localSheetId="3">'Compar.Balance Auditoria '!$A$1:$E$54</definedName>
    <definedName name="_xlnm.Print_Area" localSheetId="1">'Comparativo Balance Situación'!$A$1:$E$54</definedName>
    <definedName name="_xlnm.Print_Area" localSheetId="0">'Fljos de Efectivo'!$A$1:$C$44</definedName>
    <definedName name="_xlnm.Print_Area" localSheetId="2">'Flujo Efectivo Auditoria'!$A$1:$D$50</definedName>
  </definedNames>
  <calcPr calcId="152511"/>
</workbook>
</file>

<file path=xl/calcChain.xml><?xml version="1.0" encoding="utf-8"?>
<calcChain xmlns="http://schemas.openxmlformats.org/spreadsheetml/2006/main">
  <c r="G12" i="14" l="1"/>
  <c r="I12" i="14" s="1"/>
  <c r="D48" i="6" l="1"/>
  <c r="D38" i="14" l="1"/>
  <c r="D13" i="14"/>
  <c r="C42" i="14"/>
  <c r="D34" i="14"/>
  <c r="D25" i="14"/>
  <c r="D45" i="15"/>
  <c r="C44" i="15"/>
  <c r="E44" i="15" s="1"/>
  <c r="C43" i="15"/>
  <c r="E43" i="15" s="1"/>
  <c r="D39" i="15"/>
  <c r="C38" i="15"/>
  <c r="E38" i="15" s="1"/>
  <c r="C37" i="14" s="1"/>
  <c r="C38" i="14" s="1"/>
  <c r="D35" i="15"/>
  <c r="C34" i="15"/>
  <c r="E34" i="15" s="1"/>
  <c r="C24" i="14" s="1"/>
  <c r="C33" i="15"/>
  <c r="E33" i="15" s="1"/>
  <c r="C32" i="15"/>
  <c r="E32" i="15" s="1"/>
  <c r="C23" i="14" s="1"/>
  <c r="A32" i="15"/>
  <c r="C31" i="15"/>
  <c r="C30" i="15"/>
  <c r="E30" i="15" s="1"/>
  <c r="C19" i="14" s="1"/>
  <c r="D24" i="15"/>
  <c r="C23" i="15"/>
  <c r="E23" i="15" s="1"/>
  <c r="C22" i="15"/>
  <c r="E22" i="15" s="1"/>
  <c r="C33" i="14" s="1"/>
  <c r="C21" i="15"/>
  <c r="E21" i="15" s="1"/>
  <c r="C20" i="15"/>
  <c r="D17" i="15"/>
  <c r="C16" i="15"/>
  <c r="C15" i="15"/>
  <c r="E15" i="15" s="1"/>
  <c r="C11" i="15"/>
  <c r="E11" i="15" s="1"/>
  <c r="C18" i="14" s="1"/>
  <c r="D12" i="15"/>
  <c r="C10" i="15"/>
  <c r="E10" i="15" s="1"/>
  <c r="C9" i="15"/>
  <c r="E9" i="15" s="1"/>
  <c r="C8" i="15"/>
  <c r="A32" i="6"/>
  <c r="C44" i="14" l="1"/>
  <c r="C8" i="14"/>
  <c r="D26" i="15"/>
  <c r="C17" i="15"/>
  <c r="C45" i="15"/>
  <c r="E45" i="15" s="1"/>
  <c r="C35" i="15"/>
  <c r="C24" i="15"/>
  <c r="E16" i="15"/>
  <c r="C11" i="14" s="1"/>
  <c r="C12" i="15"/>
  <c r="C12" i="14"/>
  <c r="C17" i="14" s="1"/>
  <c r="D27" i="14"/>
  <c r="D46" i="15"/>
  <c r="E20" i="15"/>
  <c r="E8" i="15"/>
  <c r="E12" i="15" s="1"/>
  <c r="C39" i="15"/>
  <c r="E39" i="15" s="1"/>
  <c r="E31" i="15"/>
  <c r="E35" i="15" l="1"/>
  <c r="E46" i="15" s="1"/>
  <c r="C20" i="14"/>
  <c r="C25" i="14"/>
  <c r="E24" i="15"/>
  <c r="D48" i="15"/>
  <c r="E17" i="15"/>
  <c r="C26" i="15"/>
  <c r="D43" i="14"/>
  <c r="C13" i="14"/>
  <c r="C46" i="15"/>
  <c r="C27" i="14" l="1"/>
  <c r="E26" i="15"/>
  <c r="C32" i="14" l="1"/>
  <c r="C34" i="14" s="1"/>
  <c r="C41" i="14" s="1"/>
  <c r="C43" i="14" s="1"/>
  <c r="C45" i="14" s="1"/>
</calcChain>
</file>

<file path=xl/sharedStrings.xml><?xml version="1.0" encoding="utf-8"?>
<sst xmlns="http://schemas.openxmlformats.org/spreadsheetml/2006/main" count="177" uniqueCount="78">
  <si>
    <t>COLEGIO PROFESIONAL DE PSICOLOGOS DE COSTA RICA</t>
  </si>
  <si>
    <t>(Expresados en colones costarricenses)</t>
  </si>
  <si>
    <t xml:space="preserve"> </t>
  </si>
  <si>
    <t>NOTAS</t>
  </si>
  <si>
    <t>ACTIVOS</t>
  </si>
  <si>
    <t>Activos corrientes</t>
  </si>
  <si>
    <t>Inversiones transitorias</t>
  </si>
  <si>
    <t>Cuentas a cobrar</t>
  </si>
  <si>
    <t>Gastos prepagados</t>
  </si>
  <si>
    <t>Total activos corrientes</t>
  </si>
  <si>
    <t>Activos no corrientes</t>
  </si>
  <si>
    <t>Propiedad, planta y Equipo</t>
  </si>
  <si>
    <t>Depreciación Acumulada</t>
  </si>
  <si>
    <t>Total activos no corrientes</t>
  </si>
  <si>
    <t>Otros activos</t>
  </si>
  <si>
    <t>Depósitos en Garantía</t>
  </si>
  <si>
    <t>Fondos Restringidos</t>
  </si>
  <si>
    <t>Sistema Informático</t>
  </si>
  <si>
    <t>Amortización acum.Sistema Informático</t>
  </si>
  <si>
    <t>Total activos</t>
  </si>
  <si>
    <t>PASIVOS Y PATRIMONIO</t>
  </si>
  <si>
    <t>Pasivos corrientes</t>
  </si>
  <si>
    <t>Cuentas por pagar proveedores</t>
  </si>
  <si>
    <t>Retenciones a pagar</t>
  </si>
  <si>
    <t>Gastos acumulados</t>
  </si>
  <si>
    <t>Provisiones por pagar</t>
  </si>
  <si>
    <t>Patrimonio</t>
  </si>
  <si>
    <t>Excedentes acumulados</t>
  </si>
  <si>
    <t>Excedentes del período</t>
  </si>
  <si>
    <t>Total patrimonio</t>
  </si>
  <si>
    <t>Total pasivo y  patrimonio</t>
  </si>
  <si>
    <t>_____________________________________</t>
  </si>
  <si>
    <t>_________________________________,</t>
  </si>
  <si>
    <t>Waynner Guillén Jiménez</t>
  </si>
  <si>
    <t xml:space="preserve">Presidente </t>
  </si>
  <si>
    <t>ESTADO DE FLUJOS DE EFECTIVOS</t>
  </si>
  <si>
    <t>Actividades de Operación</t>
  </si>
  <si>
    <t>Cargas a las operaciones que no requieros efectivo</t>
  </si>
  <si>
    <t>Depreciaciones y Amortizaciones</t>
  </si>
  <si>
    <t>Estimaciones para incobrables</t>
  </si>
  <si>
    <t>Sub-total</t>
  </si>
  <si>
    <t>Cambios en activos y pasivos referentes a operaciones</t>
  </si>
  <si>
    <t>(Aumentos / Disminuciones)</t>
  </si>
  <si>
    <t>Cuentas por cobrar</t>
  </si>
  <si>
    <t>Inventario</t>
  </si>
  <si>
    <t>Cuentas a pagar</t>
  </si>
  <si>
    <t>Retenciones</t>
  </si>
  <si>
    <t>Liquidación de intereses a cobrar colegiados</t>
  </si>
  <si>
    <t>Efectivo neto provisto en actividades de operación</t>
  </si>
  <si>
    <t>Actividades de Inversión</t>
  </si>
  <si>
    <t>Propiedad, planta y equipo</t>
  </si>
  <si>
    <t>Efectivo neto usado en actividades de inversión</t>
  </si>
  <si>
    <t>(Aumento / Disminución) Efectivo</t>
  </si>
  <si>
    <t>Disponibilidad e Inversión al inicio del período</t>
  </si>
  <si>
    <t>Caja y Bancos</t>
  </si>
  <si>
    <t>Las notas son parte integral de los estados financieros</t>
  </si>
  <si>
    <t>Lic. Erick Raynolds Quiros</t>
  </si>
  <si>
    <t>CPA 2098</t>
  </si>
  <si>
    <t>Por el período terminado el 31 diciembre 2016 y Febrero 2017</t>
  </si>
  <si>
    <t>Variacion Estimación</t>
  </si>
  <si>
    <t>Pasivos No Corrientes</t>
  </si>
  <si>
    <t>Préstamo Largo Plazo</t>
  </si>
  <si>
    <t>Total Pasivos NO Corrientes</t>
  </si>
  <si>
    <t>Analisis Diferencias</t>
  </si>
  <si>
    <t xml:space="preserve">Balance de Situación Comparativo </t>
  </si>
  <si>
    <t>COLEGIO DE PROFESIONALES EN PSICOLOGIA DE COSTA RICA</t>
  </si>
  <si>
    <t>Colegio de Profesionales en Psicología de Costa Rica</t>
  </si>
  <si>
    <t>Ingresos Diferidos</t>
  </si>
  <si>
    <t>Efectivo neto Provisto usado en Actividades de Operación</t>
  </si>
  <si>
    <t>Efectivo neto (Usado) en Actividades de Inversión)</t>
  </si>
  <si>
    <t>Efectivo neto (Usado) en Actividades de Financiamiento</t>
  </si>
  <si>
    <t>Prestamos Bancarios</t>
  </si>
  <si>
    <t>Efectivo neto usado en Actividades de Financiamiento</t>
  </si>
  <si>
    <t>Oscar Valverde Cerros</t>
  </si>
  <si>
    <t>Periodos Comprendidos entre 31 de Diciembre 2018 al 31 de Marzo 2019</t>
  </si>
  <si>
    <t>Por el período terminado el 31 diciembre 2018 al 31 de Marzo 2019  (Auditoria)</t>
  </si>
  <si>
    <t>Periodos Comprendidos entre 31 de Diciembre 2018 al  31 de Marzo 2019 (Auditoria)</t>
  </si>
  <si>
    <t xml:space="preserve">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</si>
</sst>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164" fontId="0" fillId="0" borderId="0" xfId="1" applyFont="1"/>
    <xf numFmtId="164" fontId="0" fillId="0" borderId="1" xfId="1" applyFont="1" applyBorder="1"/>
    <xf numFmtId="0" fontId="2" fillId="0" borderId="0" xfId="0" applyFont="1"/>
    <xf numFmtId="164" fontId="2" fillId="0" borderId="0" xfId="1" applyFont="1"/>
    <xf numFmtId="164" fontId="2" fillId="0" borderId="3" xfId="1" applyFont="1" applyBorder="1"/>
    <xf numFmtId="0" fontId="0" fillId="0" borderId="0" xfId="0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164" fontId="0" fillId="0" borderId="0" xfId="0" applyNumberFormat="1"/>
    <xf numFmtId="164" fontId="2" fillId="0" borderId="4" xfId="1" applyFont="1" applyBorder="1"/>
    <xf numFmtId="0" fontId="0" fillId="2" borderId="0" xfId="0" applyFill="1"/>
    <xf numFmtId="0" fontId="2" fillId="3" borderId="0" xfId="0" applyFont="1" applyFill="1" applyAlignment="1">
      <alignment horizontal="center"/>
    </xf>
    <xf numFmtId="0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0" fillId="3" borderId="0" xfId="0" applyFill="1"/>
    <xf numFmtId="164" fontId="0" fillId="3" borderId="0" xfId="1" applyFont="1" applyFill="1"/>
    <xf numFmtId="164" fontId="0" fillId="3" borderId="0" xfId="0" applyNumberFormat="1" applyFill="1"/>
    <xf numFmtId="0" fontId="2" fillId="3" borderId="0" xfId="0" applyFont="1" applyFill="1"/>
    <xf numFmtId="0" fontId="0" fillId="3" borderId="0" xfId="0" applyFill="1" applyAlignment="1"/>
    <xf numFmtId="0" fontId="0" fillId="3" borderId="5" xfId="0" applyFill="1" applyBorder="1" applyAlignment="1"/>
    <xf numFmtId="0" fontId="4" fillId="3" borderId="0" xfId="0" applyFont="1" applyFill="1" applyAlignment="1">
      <alignment horizontal="center"/>
    </xf>
    <xf numFmtId="0" fontId="2" fillId="3" borderId="0" xfId="0" applyFont="1" applyFill="1" applyAlignment="1"/>
    <xf numFmtId="0" fontId="3" fillId="3" borderId="0" xfId="0" applyFont="1" applyFill="1" applyAlignment="1"/>
    <xf numFmtId="0" fontId="0" fillId="3" borderId="0" xfId="0" applyFill="1" applyAlignment="1">
      <alignment horizontal="center"/>
    </xf>
    <xf numFmtId="165" fontId="0" fillId="3" borderId="0" xfId="0" applyNumberFormat="1" applyFill="1"/>
    <xf numFmtId="165" fontId="2" fillId="3" borderId="0" xfId="1" applyNumberFormat="1" applyFont="1" applyFill="1"/>
    <xf numFmtId="165" fontId="0" fillId="3" borderId="0" xfId="1" applyNumberFormat="1" applyFont="1" applyFill="1"/>
    <xf numFmtId="165" fontId="2" fillId="3" borderId="2" xfId="1" applyNumberFormat="1" applyFont="1" applyFill="1" applyBorder="1"/>
    <xf numFmtId="165" fontId="2" fillId="3" borderId="1" xfId="1" applyNumberFormat="1" applyFont="1" applyFill="1" applyBorder="1"/>
    <xf numFmtId="165" fontId="2" fillId="3" borderId="3" xfId="1" applyNumberFormat="1" applyFont="1" applyFill="1" applyBorder="1"/>
    <xf numFmtId="0" fontId="0" fillId="3" borderId="0" xfId="0" applyFont="1" applyFill="1" applyAlignment="1">
      <alignment horizontal="center"/>
    </xf>
    <xf numFmtId="165" fontId="0" fillId="3" borderId="1" xfId="1" applyNumberFormat="1" applyFont="1" applyFill="1" applyBorder="1"/>
    <xf numFmtId="165" fontId="2" fillId="3" borderId="4" xfId="1" applyNumberFormat="1" applyFont="1" applyFill="1" applyBorder="1"/>
    <xf numFmtId="165" fontId="0" fillId="0" borderId="0" xfId="1" applyNumberFormat="1" applyFont="1"/>
    <xf numFmtId="165" fontId="0" fillId="0" borderId="1" xfId="1" applyNumberFormat="1" applyFont="1" applyBorder="1"/>
    <xf numFmtId="165" fontId="2" fillId="3" borderId="0" xfId="0" applyNumberFormat="1" applyFont="1" applyFill="1"/>
    <xf numFmtId="0" fontId="3" fillId="3" borderId="0" xfId="0" applyFont="1" applyFill="1"/>
    <xf numFmtId="165" fontId="2" fillId="3" borderId="6" xfId="1" applyNumberFormat="1" applyFont="1" applyFill="1" applyBorder="1" applyAlignment="1">
      <alignment vertical="center"/>
    </xf>
    <xf numFmtId="17" fontId="8" fillId="4" borderId="6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6" fillId="0" borderId="0" xfId="0" applyFont="1" applyAlignment="1"/>
    <xf numFmtId="0" fontId="7" fillId="3" borderId="0" xfId="0" applyFont="1" applyFill="1" applyAlignment="1"/>
    <xf numFmtId="0" fontId="3" fillId="0" borderId="0" xfId="0" applyFont="1" applyAlignment="1"/>
    <xf numFmtId="0" fontId="6" fillId="3" borderId="0" xfId="0" applyFont="1" applyFill="1" applyAlignment="1"/>
    <xf numFmtId="0" fontId="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colors>
    <mruColors>
      <color rgb="FF85D6FF"/>
      <color rgb="FFCCCCFF"/>
      <color rgb="FFCCFFFF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449580</xdr:colOff>
      <xdr:row>7</xdr:row>
      <xdr:rowOff>15240</xdr:rowOff>
    </xdr:from>
    <xdr:to>
      <xdr:col>27</xdr:col>
      <xdr:colOff>571500</xdr:colOff>
      <xdr:row>10</xdr:row>
      <xdr:rowOff>121920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96960" y="1424940"/>
          <a:ext cx="731520" cy="65532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0</xdr:row>
      <xdr:rowOff>30480</xdr:rowOff>
    </xdr:from>
    <xdr:to>
      <xdr:col>5</xdr:col>
      <xdr:colOff>0</xdr:colOff>
      <xdr:row>3</xdr:row>
      <xdr:rowOff>160020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0860" y="30480"/>
          <a:ext cx="1112520" cy="8077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541020</xdr:colOff>
      <xdr:row>0</xdr:row>
      <xdr:rowOff>68580</xdr:rowOff>
    </xdr:from>
    <xdr:to>
      <xdr:col>1</xdr:col>
      <xdr:colOff>861060</xdr:colOff>
      <xdr:row>4</xdr:row>
      <xdr:rowOff>144780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" y="68580"/>
          <a:ext cx="1112520" cy="838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449580</xdr:colOff>
      <xdr:row>7</xdr:row>
      <xdr:rowOff>15240</xdr:rowOff>
    </xdr:from>
    <xdr:to>
      <xdr:col>27</xdr:col>
      <xdr:colOff>388620</xdr:colOff>
      <xdr:row>10</xdr:row>
      <xdr:rowOff>121920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00820" y="1424940"/>
          <a:ext cx="731520" cy="655320"/>
        </a:xfrm>
        <a:prstGeom prst="ellipse">
          <a:avLst/>
        </a:prstGeom>
        <a:ln w="9525">
          <a:solidFill>
            <a:schemeClr val="bg1"/>
          </a:solidFill>
          <a:miter lim="800000"/>
          <a:headEnd/>
          <a:tailEnd/>
        </a:ln>
        <a:effectLst>
          <a:outerShdw blurRad="50800" dist="50800" algn="ctr" rotWithShape="0">
            <a:srgbClr val="000000">
              <a:alpha val="43137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chemeClr val="bg1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0</xdr:row>
      <xdr:rowOff>53340</xdr:rowOff>
    </xdr:from>
    <xdr:to>
      <xdr:col>3</xdr:col>
      <xdr:colOff>1074420</xdr:colOff>
      <xdr:row>4</xdr:row>
      <xdr:rowOff>15240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0" y="53340"/>
          <a:ext cx="92964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D45"/>
  <sheetViews>
    <sheetView topLeftCell="A19" workbookViewId="0">
      <selection activeCell="B11" sqref="B11"/>
    </sheetView>
  </sheetViews>
  <sheetFormatPr baseColWidth="10" defaultRowHeight="14.4" x14ac:dyDescent="0.3"/>
  <cols>
    <col min="1" max="1" width="40.5546875" customWidth="1"/>
    <col min="2" max="2" width="17.33203125" customWidth="1"/>
    <col min="3" max="3" width="16.33203125" bestFit="1" customWidth="1"/>
    <col min="4" max="4" width="14.6640625" bestFit="1" customWidth="1"/>
  </cols>
  <sheetData>
    <row r="1" spans="1:3" x14ac:dyDescent="0.3">
      <c r="A1" s="55" t="s">
        <v>0</v>
      </c>
      <c r="B1" s="55"/>
      <c r="C1" s="55"/>
    </row>
    <row r="2" spans="1:3" x14ac:dyDescent="0.3">
      <c r="A2" s="55" t="s">
        <v>35</v>
      </c>
      <c r="B2" s="55"/>
      <c r="C2" s="55"/>
    </row>
    <row r="3" spans="1:3" x14ac:dyDescent="0.3">
      <c r="A3" s="56" t="s">
        <v>58</v>
      </c>
      <c r="B3" s="56"/>
      <c r="C3" s="56"/>
    </row>
    <row r="4" spans="1:3" x14ac:dyDescent="0.3">
      <c r="A4" s="57" t="s">
        <v>1</v>
      </c>
      <c r="B4" s="57"/>
      <c r="C4" s="57"/>
    </row>
    <row r="5" spans="1:3" x14ac:dyDescent="0.3">
      <c r="A5" s="8"/>
      <c r="B5" s="8"/>
      <c r="C5" s="8"/>
    </row>
    <row r="6" spans="1:3" x14ac:dyDescent="0.3">
      <c r="A6" s="7" t="s">
        <v>2</v>
      </c>
      <c r="B6" s="7">
        <v>2017</v>
      </c>
      <c r="C6" s="7">
        <v>2016</v>
      </c>
    </row>
    <row r="7" spans="1:3" x14ac:dyDescent="0.3">
      <c r="A7" s="7" t="s">
        <v>36</v>
      </c>
      <c r="B7" s="7"/>
      <c r="C7" s="7"/>
    </row>
    <row r="8" spans="1:3" x14ac:dyDescent="0.3">
      <c r="A8" t="s">
        <v>28</v>
      </c>
      <c r="B8" s="1">
        <v>112581409.98999999</v>
      </c>
      <c r="C8" s="1">
        <v>83917532</v>
      </c>
    </row>
    <row r="9" spans="1:3" x14ac:dyDescent="0.3">
      <c r="B9" s="1"/>
      <c r="C9" s="1"/>
    </row>
    <row r="10" spans="1:3" x14ac:dyDescent="0.3">
      <c r="A10" t="s">
        <v>37</v>
      </c>
      <c r="B10" s="1"/>
      <c r="C10" s="1"/>
    </row>
    <row r="11" spans="1:3" x14ac:dyDescent="0.3">
      <c r="A11" t="s">
        <v>38</v>
      </c>
      <c r="B11" s="1">
        <v>4473383.1299999952</v>
      </c>
      <c r="C11" s="1">
        <v>25181496</v>
      </c>
    </row>
    <row r="12" spans="1:3" x14ac:dyDescent="0.3">
      <c r="A12" t="s">
        <v>39</v>
      </c>
      <c r="B12" s="2">
        <v>393017.25</v>
      </c>
      <c r="C12" s="2">
        <v>643119</v>
      </c>
    </row>
    <row r="13" spans="1:3" x14ac:dyDescent="0.3">
      <c r="A13" t="s">
        <v>40</v>
      </c>
      <c r="B13" s="4">
        <v>117447810.36999999</v>
      </c>
      <c r="C13" s="4">
        <v>109742147</v>
      </c>
    </row>
    <row r="14" spans="1:3" x14ac:dyDescent="0.3">
      <c r="A14" t="s">
        <v>41</v>
      </c>
      <c r="B14" s="1"/>
      <c r="C14" s="1"/>
    </row>
    <row r="15" spans="1:3" x14ac:dyDescent="0.3">
      <c r="B15" s="1"/>
      <c r="C15" s="1"/>
    </row>
    <row r="16" spans="1:3" x14ac:dyDescent="0.3">
      <c r="A16" s="7" t="s">
        <v>42</v>
      </c>
      <c r="B16" s="1"/>
      <c r="C16" s="1"/>
    </row>
    <row r="17" spans="1:4" x14ac:dyDescent="0.3">
      <c r="A17" t="s">
        <v>43</v>
      </c>
      <c r="B17" s="1">
        <v>-15463087.839999974</v>
      </c>
      <c r="C17" s="1">
        <v>-27787333</v>
      </c>
    </row>
    <row r="18" spans="1:4" x14ac:dyDescent="0.3">
      <c r="A18" t="s">
        <v>44</v>
      </c>
      <c r="B18" s="1">
        <v>0</v>
      </c>
      <c r="C18" s="1">
        <v>0</v>
      </c>
    </row>
    <row r="19" spans="1:4" x14ac:dyDescent="0.3">
      <c r="A19" t="s">
        <v>8</v>
      </c>
      <c r="B19" s="1">
        <v>491367.16999999993</v>
      </c>
      <c r="C19" s="1">
        <v>30500</v>
      </c>
    </row>
    <row r="20" spans="1:4" x14ac:dyDescent="0.3">
      <c r="A20" t="s">
        <v>45</v>
      </c>
      <c r="B20" s="1">
        <v>3606255.54</v>
      </c>
      <c r="C20" s="1">
        <v>-6135150</v>
      </c>
    </row>
    <row r="21" spans="1:4" x14ac:dyDescent="0.3">
      <c r="A21" t="s">
        <v>46</v>
      </c>
      <c r="B21" s="1">
        <v>67533.030000000261</v>
      </c>
      <c r="C21" s="1">
        <v>-7176946</v>
      </c>
    </row>
    <row r="22" spans="1:4" x14ac:dyDescent="0.3">
      <c r="A22" t="s">
        <v>24</v>
      </c>
      <c r="B22" s="1">
        <v>0</v>
      </c>
      <c r="C22" s="1">
        <v>-56662002</v>
      </c>
    </row>
    <row r="23" spans="1:4" x14ac:dyDescent="0.3">
      <c r="A23" s="12" t="s">
        <v>47</v>
      </c>
      <c r="B23" s="1">
        <v>309099976.85000002</v>
      </c>
      <c r="C23" s="1">
        <v>307099298</v>
      </c>
    </row>
    <row r="24" spans="1:4" x14ac:dyDescent="0.3">
      <c r="A24" t="s">
        <v>25</v>
      </c>
      <c r="B24" s="2">
        <v>3818563.8999999985</v>
      </c>
      <c r="C24" s="2">
        <v>-1502013</v>
      </c>
    </row>
    <row r="25" spans="1:4" x14ac:dyDescent="0.3">
      <c r="A25" s="3" t="s">
        <v>40</v>
      </c>
      <c r="B25" s="4">
        <v>301620608.65000004</v>
      </c>
      <c r="C25" s="4">
        <v>207866354</v>
      </c>
      <c r="D25" s="10" t="s">
        <v>2</v>
      </c>
    </row>
    <row r="26" spans="1:4" x14ac:dyDescent="0.3">
      <c r="B26" s="1"/>
      <c r="C26" s="1"/>
      <c r="D26" s="10"/>
    </row>
    <row r="27" spans="1:4" x14ac:dyDescent="0.3">
      <c r="A27" s="3" t="s">
        <v>48</v>
      </c>
      <c r="B27" s="11">
        <v>419068419.02000004</v>
      </c>
      <c r="C27" s="11">
        <v>317608501</v>
      </c>
    </row>
    <row r="28" spans="1:4" x14ac:dyDescent="0.3">
      <c r="B28" s="1"/>
      <c r="C28" s="1"/>
    </row>
    <row r="29" spans="1:4" x14ac:dyDescent="0.3">
      <c r="A29" s="7" t="s">
        <v>49</v>
      </c>
      <c r="B29" s="1"/>
      <c r="C29" s="1"/>
    </row>
    <row r="30" spans="1:4" x14ac:dyDescent="0.3">
      <c r="B30" s="1"/>
      <c r="C30" s="1"/>
    </row>
    <row r="31" spans="1:4" x14ac:dyDescent="0.3">
      <c r="A31" s="7" t="s">
        <v>42</v>
      </c>
    </row>
    <row r="32" spans="1:4" x14ac:dyDescent="0.3">
      <c r="A32" t="s">
        <v>50</v>
      </c>
      <c r="B32" s="1">
        <v>-334419.93000006676</v>
      </c>
      <c r="C32" s="1">
        <v>-51570132</v>
      </c>
    </row>
    <row r="33" spans="1:3" x14ac:dyDescent="0.3">
      <c r="A33" t="s">
        <v>14</v>
      </c>
      <c r="B33" s="2">
        <v>1195926.02</v>
      </c>
      <c r="C33" s="2">
        <v>-7054427</v>
      </c>
    </row>
    <row r="34" spans="1:3" x14ac:dyDescent="0.3">
      <c r="A34" s="3" t="s">
        <v>51</v>
      </c>
      <c r="B34" s="11">
        <v>861506.08999993326</v>
      </c>
      <c r="C34" s="11">
        <v>-58624559</v>
      </c>
    </row>
    <row r="35" spans="1:3" x14ac:dyDescent="0.3">
      <c r="B35" s="1"/>
      <c r="C35" s="1"/>
    </row>
    <row r="36" spans="1:3" x14ac:dyDescent="0.3">
      <c r="A36" t="s">
        <v>52</v>
      </c>
      <c r="B36" s="1">
        <v>110043913.42000002</v>
      </c>
      <c r="C36" s="1">
        <v>258983942</v>
      </c>
    </row>
    <row r="37" spans="1:3" x14ac:dyDescent="0.3">
      <c r="A37" s="12" t="s">
        <v>53</v>
      </c>
      <c r="B37" s="1">
        <v>28663877.989999995</v>
      </c>
      <c r="C37" s="1">
        <v>92623595</v>
      </c>
    </row>
    <row r="38" spans="1:3" ht="15" thickBot="1" x14ac:dyDescent="0.35">
      <c r="B38" s="5">
        <v>138707791.41000003</v>
      </c>
      <c r="C38" s="5">
        <v>351607537</v>
      </c>
    </row>
    <row r="39" spans="1:3" ht="15" thickTop="1" x14ac:dyDescent="0.3"/>
    <row r="42" spans="1:3" x14ac:dyDescent="0.3">
      <c r="A42" s="6" t="s">
        <v>31</v>
      </c>
      <c r="B42" t="s">
        <v>32</v>
      </c>
    </row>
    <row r="43" spans="1:3" x14ac:dyDescent="0.3">
      <c r="A43" s="8" t="s">
        <v>33</v>
      </c>
      <c r="B43" t="s">
        <v>56</v>
      </c>
    </row>
    <row r="44" spans="1:3" x14ac:dyDescent="0.3">
      <c r="A44" s="8" t="s">
        <v>34</v>
      </c>
      <c r="B44" t="s">
        <v>57</v>
      </c>
    </row>
    <row r="45" spans="1:3" x14ac:dyDescent="0.3">
      <c r="C45" s="9"/>
    </row>
  </sheetData>
  <mergeCells count="4">
    <mergeCell ref="A1:C1"/>
    <mergeCell ref="A2:C2"/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T265"/>
  <sheetViews>
    <sheetView tabSelected="1" workbookViewId="0">
      <selection activeCell="C53" sqref="C53"/>
    </sheetView>
  </sheetViews>
  <sheetFormatPr baseColWidth="10" defaultColWidth="8.88671875" defaultRowHeight="14.4" x14ac:dyDescent="0.3"/>
  <cols>
    <col min="1" max="1" width="38.5546875" bestFit="1" customWidth="1"/>
    <col min="2" max="2" width="6.88671875" bestFit="1" customWidth="1"/>
    <col min="3" max="3" width="34.88671875" bestFit="1" customWidth="1"/>
    <col min="4" max="4" width="18.6640625" bestFit="1" customWidth="1"/>
    <col min="5" max="5" width="17.33203125" bestFit="1" customWidth="1"/>
    <col min="6" max="6" width="14.6640625" style="16" bestFit="1" customWidth="1"/>
    <col min="7" max="7" width="15.5546875" style="16" customWidth="1"/>
    <col min="8" max="46" width="8.88671875" style="16"/>
  </cols>
  <sheetData>
    <row r="1" spans="1:6" ht="21" x14ac:dyDescent="0.4">
      <c r="A1" s="58" t="s">
        <v>66</v>
      </c>
      <c r="B1" s="58"/>
      <c r="C1" s="58"/>
      <c r="D1" s="58"/>
      <c r="E1" s="58"/>
    </row>
    <row r="2" spans="1:6" ht="18" x14ac:dyDescent="0.35">
      <c r="A2" s="51" t="s">
        <v>64</v>
      </c>
      <c r="B2" s="51"/>
      <c r="C2" s="51"/>
      <c r="D2" s="51"/>
      <c r="E2" s="51"/>
    </row>
    <row r="3" spans="1:6" x14ac:dyDescent="0.3">
      <c r="A3" s="60" t="s">
        <v>74</v>
      </c>
      <c r="B3" s="60"/>
      <c r="C3" s="60"/>
      <c r="D3" s="60"/>
      <c r="E3" s="60"/>
    </row>
    <row r="4" spans="1:6" x14ac:dyDescent="0.3">
      <c r="A4" s="59" t="s">
        <v>1</v>
      </c>
      <c r="B4" s="59"/>
      <c r="C4" s="59"/>
      <c r="D4" s="59"/>
      <c r="E4" s="59"/>
    </row>
    <row r="5" spans="1:6" x14ac:dyDescent="0.3">
      <c r="A5" s="13" t="s">
        <v>2</v>
      </c>
      <c r="B5" s="16"/>
      <c r="C5" s="16"/>
      <c r="D5" s="16"/>
      <c r="E5" s="22" t="s">
        <v>63</v>
      </c>
    </row>
    <row r="6" spans="1:6" x14ac:dyDescent="0.3">
      <c r="A6" s="13" t="s">
        <v>4</v>
      </c>
      <c r="B6" s="23" t="s">
        <v>3</v>
      </c>
      <c r="C6" s="14">
        <v>2019</v>
      </c>
      <c r="D6" s="14">
        <v>2018</v>
      </c>
      <c r="E6" s="16"/>
    </row>
    <row r="7" spans="1:6" x14ac:dyDescent="0.3">
      <c r="A7" s="15" t="s">
        <v>5</v>
      </c>
      <c r="B7" s="16"/>
      <c r="C7" s="17"/>
      <c r="D7" s="16"/>
      <c r="E7" s="16"/>
    </row>
    <row r="8" spans="1:6" x14ac:dyDescent="0.3">
      <c r="A8" s="16" t="s">
        <v>54</v>
      </c>
      <c r="B8" s="32">
        <v>3</v>
      </c>
      <c r="C8" s="28">
        <v>171694063</v>
      </c>
      <c r="D8" s="28">
        <v>67829056</v>
      </c>
      <c r="E8" s="26">
        <v>103865007</v>
      </c>
    </row>
    <row r="9" spans="1:6" x14ac:dyDescent="0.3">
      <c r="A9" s="16" t="s">
        <v>6</v>
      </c>
      <c r="B9" s="32">
        <v>4</v>
      </c>
      <c r="C9" s="28">
        <v>351691550</v>
      </c>
      <c r="D9" s="28">
        <v>349555696</v>
      </c>
      <c r="E9" s="26">
        <v>2135854</v>
      </c>
      <c r="F9" s="18"/>
    </row>
    <row r="10" spans="1:6" x14ac:dyDescent="0.3">
      <c r="A10" s="16" t="s">
        <v>7</v>
      </c>
      <c r="B10" s="32">
        <v>5</v>
      </c>
      <c r="C10" s="28">
        <v>386964587</v>
      </c>
      <c r="D10" s="28">
        <v>398610680</v>
      </c>
      <c r="E10" s="26">
        <v>-11646092</v>
      </c>
      <c r="F10" s="17"/>
    </row>
    <row r="11" spans="1:6" x14ac:dyDescent="0.3">
      <c r="A11" s="16" t="s">
        <v>8</v>
      </c>
      <c r="B11" s="32">
        <v>6</v>
      </c>
      <c r="C11" s="33">
        <v>9193601</v>
      </c>
      <c r="D11" s="33">
        <v>12424669</v>
      </c>
      <c r="E11" s="26">
        <v>-3231068</v>
      </c>
    </row>
    <row r="12" spans="1:6" x14ac:dyDescent="0.3">
      <c r="A12" s="19" t="s">
        <v>9</v>
      </c>
      <c r="B12" s="32"/>
      <c r="C12" s="27">
        <v>919543801</v>
      </c>
      <c r="D12" s="27">
        <v>828420101</v>
      </c>
      <c r="E12" s="27">
        <v>91123701</v>
      </c>
    </row>
    <row r="13" spans="1:6" x14ac:dyDescent="0.3">
      <c r="A13" s="16"/>
      <c r="B13" s="32"/>
      <c r="C13" s="28"/>
      <c r="D13" s="28"/>
      <c r="E13" s="26"/>
    </row>
    <row r="14" spans="1:6" x14ac:dyDescent="0.3">
      <c r="A14" s="15" t="s">
        <v>10</v>
      </c>
      <c r="B14" s="32"/>
      <c r="C14" s="28"/>
      <c r="D14" s="28"/>
      <c r="E14" s="26"/>
    </row>
    <row r="15" spans="1:6" x14ac:dyDescent="0.3">
      <c r="A15" s="16" t="s">
        <v>11</v>
      </c>
      <c r="B15" s="32">
        <v>7</v>
      </c>
      <c r="C15" s="28">
        <v>2350963853</v>
      </c>
      <c r="D15" s="28">
        <v>2339707747</v>
      </c>
      <c r="E15" s="26">
        <v>11256107</v>
      </c>
    </row>
    <row r="16" spans="1:6" x14ac:dyDescent="0.3">
      <c r="A16" s="16" t="s">
        <v>12</v>
      </c>
      <c r="B16" s="32">
        <v>7</v>
      </c>
      <c r="C16" s="33">
        <v>-97231929</v>
      </c>
      <c r="D16" s="33">
        <v>-80289179</v>
      </c>
      <c r="E16" s="26">
        <v>-16942750</v>
      </c>
    </row>
    <row r="17" spans="1:6" x14ac:dyDescent="0.3">
      <c r="A17" s="19" t="s">
        <v>13</v>
      </c>
      <c r="B17" s="32"/>
      <c r="C17" s="27">
        <v>2253731924</v>
      </c>
      <c r="D17" s="27">
        <v>2259418568</v>
      </c>
      <c r="E17" s="27">
        <v>-5686644</v>
      </c>
    </row>
    <row r="18" spans="1:6" x14ac:dyDescent="0.3">
      <c r="A18" s="16"/>
      <c r="B18" s="32"/>
      <c r="C18" s="28"/>
      <c r="D18" s="28"/>
      <c r="E18" s="26"/>
    </row>
    <row r="19" spans="1:6" x14ac:dyDescent="0.3">
      <c r="A19" s="19" t="s">
        <v>14</v>
      </c>
      <c r="B19" s="32"/>
      <c r="C19" s="28"/>
      <c r="D19" s="28"/>
      <c r="E19" s="26"/>
    </row>
    <row r="20" spans="1:6" x14ac:dyDescent="0.3">
      <c r="A20" s="16" t="s">
        <v>15</v>
      </c>
      <c r="B20" s="32">
        <v>8</v>
      </c>
      <c r="C20" s="28">
        <v>530280</v>
      </c>
      <c r="D20" s="28">
        <v>530280</v>
      </c>
      <c r="E20" s="26" t="s">
        <v>77</v>
      </c>
    </row>
    <row r="21" spans="1:6" x14ac:dyDescent="0.3">
      <c r="A21" s="16" t="s">
        <v>16</v>
      </c>
      <c r="B21" s="32">
        <v>8</v>
      </c>
      <c r="C21" s="28">
        <v>906204</v>
      </c>
      <c r="D21" s="28">
        <v>906204</v>
      </c>
      <c r="E21" s="28" t="s">
        <v>77</v>
      </c>
    </row>
    <row r="22" spans="1:6" x14ac:dyDescent="0.3">
      <c r="A22" s="16" t="s">
        <v>17</v>
      </c>
      <c r="B22" s="32">
        <v>8</v>
      </c>
      <c r="C22" s="28">
        <v>36960195</v>
      </c>
      <c r="D22" s="28">
        <v>36066825</v>
      </c>
      <c r="E22" s="28">
        <v>893370</v>
      </c>
    </row>
    <row r="23" spans="1:6" x14ac:dyDescent="0.3">
      <c r="A23" s="16" t="s">
        <v>18</v>
      </c>
      <c r="B23" s="32">
        <v>8</v>
      </c>
      <c r="C23" s="33">
        <v>-33815380</v>
      </c>
      <c r="D23" s="33">
        <v>-30466504</v>
      </c>
      <c r="E23" s="26">
        <v>-3348876</v>
      </c>
    </row>
    <row r="24" spans="1:6" x14ac:dyDescent="0.3">
      <c r="A24" s="16"/>
      <c r="B24" s="32"/>
      <c r="C24" s="27">
        <v>4581299</v>
      </c>
      <c r="D24" s="27">
        <v>7036805</v>
      </c>
      <c r="E24" s="27">
        <v>-2455506</v>
      </c>
    </row>
    <row r="25" spans="1:6" x14ac:dyDescent="0.3">
      <c r="A25" s="16"/>
      <c r="B25" s="32"/>
      <c r="C25" s="27"/>
      <c r="D25" s="27"/>
      <c r="E25" s="26"/>
    </row>
    <row r="26" spans="1:6" ht="15" thickBot="1" x14ac:dyDescent="0.35">
      <c r="A26" s="19" t="s">
        <v>19</v>
      </c>
      <c r="B26" s="43"/>
      <c r="C26" s="29">
        <v>3177857025</v>
      </c>
      <c r="D26" s="29">
        <v>3094875474</v>
      </c>
      <c r="E26" s="29">
        <v>82981551</v>
      </c>
    </row>
    <row r="27" spans="1:6" ht="15" thickTop="1" x14ac:dyDescent="0.3">
      <c r="A27" s="16"/>
      <c r="B27" s="32"/>
      <c r="C27" s="28"/>
      <c r="D27" s="28"/>
      <c r="E27" s="26"/>
    </row>
    <row r="28" spans="1:6" x14ac:dyDescent="0.3">
      <c r="A28" s="13" t="s">
        <v>20</v>
      </c>
      <c r="B28" s="32"/>
      <c r="C28" s="28"/>
      <c r="D28" s="28"/>
      <c r="E28" s="26"/>
    </row>
    <row r="29" spans="1:6" x14ac:dyDescent="0.3">
      <c r="A29" s="15" t="s">
        <v>21</v>
      </c>
      <c r="B29" s="32"/>
      <c r="C29" s="28"/>
      <c r="D29" s="28"/>
      <c r="E29" s="26"/>
    </row>
    <row r="30" spans="1:6" x14ac:dyDescent="0.3">
      <c r="A30" s="16" t="s">
        <v>22</v>
      </c>
      <c r="B30" s="32">
        <v>9</v>
      </c>
      <c r="C30" s="28">
        <v>7534742</v>
      </c>
      <c r="D30" s="28">
        <v>11177147</v>
      </c>
      <c r="E30" s="26">
        <v>-3642406</v>
      </c>
    </row>
    <row r="31" spans="1:6" x14ac:dyDescent="0.3">
      <c r="A31" t="s">
        <v>23</v>
      </c>
      <c r="B31" s="32">
        <v>9</v>
      </c>
      <c r="C31" s="35">
        <v>10788763</v>
      </c>
      <c r="D31" s="35">
        <v>11367337</v>
      </c>
      <c r="E31" s="26">
        <v>-578574</v>
      </c>
      <c r="F31" s="18"/>
    </row>
    <row r="32" spans="1:6" x14ac:dyDescent="0.3">
      <c r="A32" s="16" t="e">
        <f>+#REF!</f>
        <v>#REF!</v>
      </c>
      <c r="B32" s="32">
        <v>9</v>
      </c>
      <c r="C32" s="28">
        <v>41370322</v>
      </c>
      <c r="D32" s="28">
        <v>47497286</v>
      </c>
      <c r="E32" s="26">
        <v>-6126964</v>
      </c>
      <c r="F32" s="18"/>
    </row>
    <row r="33" spans="1:5" x14ac:dyDescent="0.3">
      <c r="A33" s="16" t="s">
        <v>24</v>
      </c>
      <c r="B33" s="32"/>
      <c r="C33" s="28" t="s">
        <v>77</v>
      </c>
      <c r="D33" s="28" t="s">
        <v>77</v>
      </c>
      <c r="E33" s="26" t="s">
        <v>77</v>
      </c>
    </row>
    <row r="34" spans="1:5" x14ac:dyDescent="0.3">
      <c r="A34" t="s">
        <v>25</v>
      </c>
      <c r="B34" s="32">
        <v>9</v>
      </c>
      <c r="C34" s="36">
        <v>34094942</v>
      </c>
      <c r="D34" s="36">
        <v>27854127</v>
      </c>
      <c r="E34" s="26">
        <v>6240815</v>
      </c>
    </row>
    <row r="35" spans="1:5" x14ac:dyDescent="0.3">
      <c r="A35" s="15" t="s">
        <v>21</v>
      </c>
      <c r="B35" s="32"/>
      <c r="C35" s="27">
        <v>93788768</v>
      </c>
      <c r="D35" s="27">
        <v>97895897</v>
      </c>
      <c r="E35" s="27">
        <v>-4107129</v>
      </c>
    </row>
    <row r="36" spans="1:5" x14ac:dyDescent="0.3">
      <c r="A36" s="16"/>
      <c r="B36" s="32"/>
      <c r="C36" s="28"/>
      <c r="D36" s="28"/>
      <c r="E36" s="26"/>
    </row>
    <row r="37" spans="1:5" x14ac:dyDescent="0.3">
      <c r="A37" s="15" t="s">
        <v>60</v>
      </c>
      <c r="C37" s="28"/>
      <c r="D37" s="28"/>
      <c r="E37" s="26"/>
    </row>
    <row r="38" spans="1:5" x14ac:dyDescent="0.3">
      <c r="A38" s="16" t="s">
        <v>61</v>
      </c>
      <c r="B38" s="32">
        <v>9</v>
      </c>
      <c r="C38" s="28">
        <v>1343504539</v>
      </c>
      <c r="D38" s="28">
        <v>1355857883</v>
      </c>
      <c r="E38" s="26">
        <v>-12353344</v>
      </c>
    </row>
    <row r="39" spans="1:5" x14ac:dyDescent="0.3">
      <c r="A39" s="15" t="s">
        <v>62</v>
      </c>
      <c r="B39" s="32"/>
      <c r="C39" s="27">
        <v>1343504539</v>
      </c>
      <c r="D39" s="27">
        <v>1355857883</v>
      </c>
      <c r="E39" s="37">
        <v>-12353344</v>
      </c>
    </row>
    <row r="40" spans="1:5" x14ac:dyDescent="0.3">
      <c r="A40" s="16"/>
      <c r="B40" s="32"/>
      <c r="C40" s="28"/>
      <c r="D40" s="28"/>
      <c r="E40" s="26"/>
    </row>
    <row r="41" spans="1:5" x14ac:dyDescent="0.3">
      <c r="A41" s="16"/>
      <c r="B41" s="32"/>
      <c r="C41" s="28"/>
      <c r="D41" s="28"/>
      <c r="E41" s="26"/>
    </row>
    <row r="42" spans="1:5" x14ac:dyDescent="0.3">
      <c r="A42" s="13" t="s">
        <v>26</v>
      </c>
      <c r="C42" s="28"/>
      <c r="D42" s="28"/>
      <c r="E42" s="26"/>
    </row>
    <row r="43" spans="1:5" x14ac:dyDescent="0.3">
      <c r="A43" s="16" t="s">
        <v>27</v>
      </c>
      <c r="B43" s="32">
        <v>10</v>
      </c>
      <c r="C43" s="28">
        <v>1641121695</v>
      </c>
      <c r="D43" s="28">
        <v>1566286680</v>
      </c>
      <c r="E43" s="26">
        <v>74835015</v>
      </c>
    </row>
    <row r="44" spans="1:5" x14ac:dyDescent="0.3">
      <c r="A44" t="s">
        <v>28</v>
      </c>
      <c r="B44" s="32">
        <v>10</v>
      </c>
      <c r="C44" s="28">
        <v>99442023</v>
      </c>
      <c r="D44" s="28">
        <v>74835014</v>
      </c>
      <c r="E44" s="26">
        <v>24607009</v>
      </c>
    </row>
    <row r="45" spans="1:5" x14ac:dyDescent="0.3">
      <c r="A45" s="19" t="s">
        <v>29</v>
      </c>
      <c r="B45" s="25"/>
      <c r="C45" s="30">
        <v>1740563718</v>
      </c>
      <c r="D45" s="30">
        <v>1641121694</v>
      </c>
      <c r="E45" s="37">
        <v>99442024</v>
      </c>
    </row>
    <row r="46" spans="1:5" ht="15" thickBot="1" x14ac:dyDescent="0.35">
      <c r="A46" s="19" t="s">
        <v>30</v>
      </c>
      <c r="B46" s="16"/>
      <c r="C46" s="31">
        <v>3177857025</v>
      </c>
      <c r="D46" s="31">
        <v>3094875474</v>
      </c>
      <c r="E46" s="31">
        <v>82981551</v>
      </c>
    </row>
    <row r="47" spans="1:5" ht="15" thickTop="1" x14ac:dyDescent="0.3">
      <c r="A47" s="16"/>
      <c r="B47" s="16"/>
      <c r="C47" s="16"/>
      <c r="D47" s="16"/>
      <c r="E47" s="16"/>
    </row>
    <row r="48" spans="1:5" x14ac:dyDescent="0.3">
      <c r="A48" s="53" t="s">
        <v>55</v>
      </c>
      <c r="B48" s="53"/>
      <c r="C48" s="53"/>
      <c r="D48" s="26">
        <f>+D26-D46</f>
        <v>0</v>
      </c>
      <c r="E48" s="16"/>
    </row>
    <row r="49" spans="1:5" x14ac:dyDescent="0.3">
      <c r="A49" s="13"/>
      <c r="B49" s="13"/>
      <c r="C49" s="13"/>
      <c r="D49" s="16"/>
      <c r="E49" s="16"/>
    </row>
    <row r="50" spans="1:5" x14ac:dyDescent="0.3">
      <c r="A50" s="13"/>
      <c r="B50" s="13"/>
      <c r="C50" s="13"/>
      <c r="D50" s="16"/>
      <c r="E50" s="16"/>
    </row>
    <row r="51" spans="1:5" x14ac:dyDescent="0.3">
      <c r="A51" s="20"/>
      <c r="B51" s="20"/>
      <c r="C51" s="20"/>
      <c r="D51" s="16"/>
      <c r="E51" s="16"/>
    </row>
    <row r="52" spans="1:5" x14ac:dyDescent="0.3">
      <c r="A52" s="20" t="s">
        <v>31</v>
      </c>
      <c r="B52" s="16"/>
      <c r="C52" s="16" t="s">
        <v>32</v>
      </c>
      <c r="D52" s="16"/>
      <c r="E52" s="16"/>
    </row>
    <row r="53" spans="1:5" x14ac:dyDescent="0.3">
      <c r="A53" s="46" t="s">
        <v>73</v>
      </c>
      <c r="B53" s="16"/>
      <c r="C53" s="16" t="s">
        <v>56</v>
      </c>
      <c r="D53" s="16"/>
      <c r="E53" s="16"/>
    </row>
    <row r="54" spans="1:5" x14ac:dyDescent="0.3">
      <c r="A54" s="20" t="s">
        <v>34</v>
      </c>
      <c r="B54" s="16"/>
      <c r="C54" s="16" t="s">
        <v>57</v>
      </c>
      <c r="D54" s="16"/>
      <c r="E54" s="16"/>
    </row>
    <row r="55" spans="1:5" x14ac:dyDescent="0.3">
      <c r="A55" s="20" t="s">
        <v>34</v>
      </c>
      <c r="B55" s="16"/>
      <c r="C55" s="16"/>
      <c r="D55" s="16"/>
      <c r="E55" s="16"/>
    </row>
    <row r="56" spans="1:5" x14ac:dyDescent="0.3">
      <c r="A56" s="16"/>
      <c r="B56" s="16"/>
      <c r="C56" s="16"/>
      <c r="D56" s="16"/>
      <c r="E56" s="16"/>
    </row>
    <row r="57" spans="1:5" s="16" customFormat="1" x14ac:dyDescent="0.3"/>
    <row r="58" spans="1:5" s="16" customFormat="1" x14ac:dyDescent="0.3"/>
    <row r="59" spans="1:5" s="16" customFormat="1" x14ac:dyDescent="0.3"/>
    <row r="60" spans="1:5" s="16" customFormat="1" x14ac:dyDescent="0.3"/>
    <row r="61" spans="1:5" s="16" customFormat="1" x14ac:dyDescent="0.3"/>
    <row r="62" spans="1:5" s="16" customFormat="1" x14ac:dyDescent="0.3"/>
    <row r="63" spans="1:5" s="16" customFormat="1" x14ac:dyDescent="0.3"/>
    <row r="64" spans="1:5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  <row r="252" s="16" customFormat="1" x14ac:dyDescent="0.3"/>
    <row r="253" s="16" customFormat="1" x14ac:dyDescent="0.3"/>
    <row r="254" s="16" customFormat="1" x14ac:dyDescent="0.3"/>
    <row r="255" s="16" customFormat="1" x14ac:dyDescent="0.3"/>
    <row r="256" s="16" customFormat="1" x14ac:dyDescent="0.3"/>
    <row r="257" s="16" customFormat="1" x14ac:dyDescent="0.3"/>
    <row r="258" s="16" customFormat="1" x14ac:dyDescent="0.3"/>
    <row r="259" s="16" customFormat="1" x14ac:dyDescent="0.3"/>
    <row r="260" s="16" customFormat="1" x14ac:dyDescent="0.3"/>
    <row r="261" s="16" customFormat="1" x14ac:dyDescent="0.3"/>
    <row r="262" s="16" customFormat="1" x14ac:dyDescent="0.3"/>
    <row r="263" s="16" customFormat="1" x14ac:dyDescent="0.3"/>
    <row r="264" s="16" customFormat="1" x14ac:dyDescent="0.3"/>
    <row r="265" s="16" customFormat="1" x14ac:dyDescent="0.3"/>
  </sheetData>
  <mergeCells count="5">
    <mergeCell ref="A48:C48"/>
    <mergeCell ref="A1:E1"/>
    <mergeCell ref="A2:E2"/>
    <mergeCell ref="A4:E4"/>
    <mergeCell ref="A3:E3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S251"/>
  <sheetViews>
    <sheetView topLeftCell="A29" workbookViewId="0">
      <selection activeCell="G20" sqref="G20"/>
    </sheetView>
  </sheetViews>
  <sheetFormatPr baseColWidth="10" defaultRowHeight="14.4" x14ac:dyDescent="0.3"/>
  <cols>
    <col min="2" max="2" width="51.77734375" customWidth="1"/>
    <col min="3" max="3" width="17.33203125" customWidth="1"/>
    <col min="4" max="4" width="19.33203125" customWidth="1"/>
    <col min="5" max="5" width="14.6640625" bestFit="1" customWidth="1"/>
    <col min="6" max="8" width="12" customWidth="1"/>
    <col min="9" max="9" width="19.5546875" customWidth="1"/>
    <col min="10" max="10" width="11.5546875" style="16"/>
    <col min="11" max="11" width="17.33203125" style="16" hidden="1" customWidth="1"/>
    <col min="12" max="45" width="11.5546875" style="16"/>
  </cols>
  <sheetData>
    <row r="1" spans="1:11" ht="15.6" x14ac:dyDescent="0.3">
      <c r="A1" s="16"/>
      <c r="B1" s="54" t="s">
        <v>65</v>
      </c>
      <c r="C1" s="54"/>
      <c r="D1" s="54"/>
      <c r="E1" s="16"/>
      <c r="F1" s="16"/>
      <c r="G1" s="16"/>
      <c r="H1" s="16"/>
      <c r="I1" s="16"/>
    </row>
    <row r="2" spans="1:11" ht="15.6" x14ac:dyDescent="0.3">
      <c r="A2" s="16"/>
      <c r="B2" s="54" t="s">
        <v>35</v>
      </c>
      <c r="C2" s="54"/>
      <c r="D2" s="54"/>
      <c r="E2" s="16"/>
      <c r="F2" s="16"/>
      <c r="G2" s="16"/>
      <c r="H2" s="16"/>
      <c r="I2" s="16"/>
    </row>
    <row r="3" spans="1:11" x14ac:dyDescent="0.3">
      <c r="A3" s="16"/>
      <c r="B3" s="52" t="s">
        <v>75</v>
      </c>
      <c r="C3" s="52"/>
      <c r="D3" s="52"/>
      <c r="E3" s="16"/>
      <c r="F3" s="16"/>
      <c r="G3" s="16"/>
      <c r="H3" s="16"/>
      <c r="I3" s="16"/>
    </row>
    <row r="4" spans="1:11" x14ac:dyDescent="0.3">
      <c r="A4" s="16"/>
      <c r="B4" s="52" t="s">
        <v>1</v>
      </c>
      <c r="C4" s="52"/>
      <c r="D4" s="52"/>
      <c r="E4" s="16"/>
      <c r="F4" s="16"/>
      <c r="G4" s="16"/>
      <c r="H4" s="16"/>
      <c r="I4" s="16"/>
    </row>
    <row r="5" spans="1:11" x14ac:dyDescent="0.3">
      <c r="A5" s="16"/>
      <c r="B5" s="42"/>
      <c r="C5" s="42"/>
      <c r="D5" s="42"/>
      <c r="E5" s="16"/>
      <c r="F5" s="16"/>
      <c r="G5" s="16"/>
      <c r="H5" s="16"/>
      <c r="I5" s="16"/>
    </row>
    <row r="6" spans="1:11" x14ac:dyDescent="0.3">
      <c r="A6" s="16"/>
      <c r="B6" s="43" t="s">
        <v>2</v>
      </c>
      <c r="C6" s="43">
        <v>2019</v>
      </c>
      <c r="D6" s="43">
        <v>2018</v>
      </c>
      <c r="E6" s="16"/>
      <c r="F6" s="16"/>
      <c r="G6" s="16"/>
      <c r="H6" s="16"/>
      <c r="I6" s="16"/>
    </row>
    <row r="7" spans="1:11" x14ac:dyDescent="0.3">
      <c r="A7" s="16"/>
      <c r="B7" s="43" t="s">
        <v>36</v>
      </c>
      <c r="C7" s="43"/>
      <c r="D7" s="43"/>
      <c r="E7" s="16"/>
      <c r="F7" s="16"/>
      <c r="G7" s="16"/>
      <c r="H7" s="16"/>
      <c r="I7" s="16"/>
    </row>
    <row r="8" spans="1:11" x14ac:dyDescent="0.3">
      <c r="A8" s="16"/>
      <c r="B8" t="s">
        <v>28</v>
      </c>
      <c r="C8" s="28" t="e">
        <f>+'Compar.Balance Auditoria '!C44</f>
        <v>#REF!</v>
      </c>
      <c r="D8" s="28">
        <v>74835014</v>
      </c>
      <c r="E8" s="16"/>
      <c r="F8" s="16"/>
      <c r="G8" s="16"/>
      <c r="H8" s="16"/>
      <c r="I8" s="16"/>
      <c r="K8" s="28">
        <v>74835014</v>
      </c>
    </row>
    <row r="9" spans="1:11" x14ac:dyDescent="0.3">
      <c r="A9" s="16"/>
      <c r="B9" s="16"/>
      <c r="C9" s="28"/>
      <c r="D9" s="28"/>
      <c r="E9" s="16"/>
      <c r="F9" s="16"/>
      <c r="G9" s="16"/>
      <c r="H9" s="16"/>
      <c r="I9" s="16"/>
      <c r="K9" s="28"/>
    </row>
    <row r="10" spans="1:11" x14ac:dyDescent="0.3">
      <c r="A10" s="16"/>
      <c r="B10" s="38" t="s">
        <v>37</v>
      </c>
      <c r="C10" s="28"/>
      <c r="D10" s="28"/>
      <c r="E10" s="16"/>
      <c r="F10" s="16"/>
      <c r="G10" s="16"/>
      <c r="H10" s="16"/>
      <c r="I10" s="16"/>
      <c r="K10" s="28"/>
    </row>
    <row r="11" spans="1:11" x14ac:dyDescent="0.3">
      <c r="A11" s="16"/>
      <c r="B11" s="16" t="s">
        <v>38</v>
      </c>
      <c r="C11" s="28" t="e">
        <f>-'Compar.Balance Auditoria '!E16-'Compar.Balance Auditoria '!E23</f>
        <v>#REF!</v>
      </c>
      <c r="D11" s="28">
        <v>-63281328.060000002</v>
      </c>
      <c r="E11" s="16"/>
      <c r="F11" s="40">
        <v>43466</v>
      </c>
      <c r="G11" s="40">
        <v>43497</v>
      </c>
      <c r="H11" s="40">
        <v>43525</v>
      </c>
      <c r="I11" s="41" t="s">
        <v>59</v>
      </c>
      <c r="K11" s="28">
        <v>-63281328.060000002</v>
      </c>
    </row>
    <row r="12" spans="1:11" x14ac:dyDescent="0.3">
      <c r="A12" s="16"/>
      <c r="B12" s="16" t="s">
        <v>39</v>
      </c>
      <c r="C12" s="33" t="e">
        <f>+I12</f>
        <v>#REF!</v>
      </c>
      <c r="D12" s="33">
        <v>7461276.4647900108</v>
      </c>
      <c r="F12" s="39">
        <v>75678.146799996495</v>
      </c>
      <c r="G12" s="39" t="e">
        <f>+#REF!</f>
        <v>#REF!</v>
      </c>
      <c r="H12" s="39">
        <v>76589.850000000006</v>
      </c>
      <c r="I12" s="39" t="e">
        <f>SUM(F12:H12)</f>
        <v>#REF!</v>
      </c>
      <c r="K12" s="33">
        <v>7461276.4647900108</v>
      </c>
    </row>
    <row r="13" spans="1:11" x14ac:dyDescent="0.3">
      <c r="A13" s="16"/>
      <c r="B13" s="16" t="s">
        <v>40</v>
      </c>
      <c r="C13" s="27" t="e">
        <f>SUM(C8:C12)</f>
        <v>#REF!</v>
      </c>
      <c r="D13" s="27">
        <f>SUM(D8:D12)</f>
        <v>19014962.404790007</v>
      </c>
      <c r="E13" s="16"/>
      <c r="F13" s="16"/>
      <c r="G13" s="16"/>
      <c r="H13" s="16"/>
      <c r="I13" s="16"/>
      <c r="K13" s="27">
        <v>19014962.404790007</v>
      </c>
    </row>
    <row r="14" spans="1:11" x14ac:dyDescent="0.3">
      <c r="A14" s="16"/>
      <c r="B14" s="38" t="s">
        <v>68</v>
      </c>
      <c r="C14" s="28"/>
      <c r="D14" s="28"/>
      <c r="E14" s="16"/>
      <c r="F14" s="16"/>
      <c r="G14" s="16"/>
      <c r="H14" s="16"/>
      <c r="I14" s="16"/>
      <c r="K14" s="28"/>
    </row>
    <row r="15" spans="1:11" x14ac:dyDescent="0.3">
      <c r="A15" s="16"/>
      <c r="B15" s="16" t="s">
        <v>41</v>
      </c>
      <c r="C15" s="28"/>
      <c r="D15" s="28"/>
      <c r="E15" s="16"/>
      <c r="F15" s="16"/>
      <c r="G15" s="16"/>
      <c r="H15" s="16"/>
      <c r="I15" s="16"/>
      <c r="K15" s="28"/>
    </row>
    <row r="16" spans="1:11" x14ac:dyDescent="0.3">
      <c r="A16" s="16"/>
      <c r="B16" s="43" t="s">
        <v>42</v>
      </c>
      <c r="C16" s="28"/>
      <c r="D16" s="28"/>
      <c r="E16" s="16"/>
      <c r="F16" s="16"/>
      <c r="G16" s="16"/>
      <c r="H16" s="16"/>
      <c r="I16" s="26"/>
      <c r="K16" s="28"/>
    </row>
    <row r="17" spans="1:11" x14ac:dyDescent="0.3">
      <c r="A17" s="16"/>
      <c r="B17" s="16" t="s">
        <v>43</v>
      </c>
      <c r="C17" s="28" t="e">
        <f>-'Compar.Balance Auditoria '!E10-'Flujo Efectivo Auditoria'!C12</f>
        <v>#REF!</v>
      </c>
      <c r="D17" s="28">
        <v>30558004.855209984</v>
      </c>
      <c r="E17" s="16"/>
      <c r="F17" s="16"/>
      <c r="G17" s="16"/>
      <c r="H17" s="16"/>
      <c r="I17" s="16"/>
      <c r="K17" s="28">
        <v>30558004.855209984</v>
      </c>
    </row>
    <row r="18" spans="1:11" x14ac:dyDescent="0.3">
      <c r="A18" s="16"/>
      <c r="B18" s="16" t="s">
        <v>8</v>
      </c>
      <c r="C18" s="28" t="e">
        <f>-'Compar.Balance Auditoria '!E11</f>
        <v>#REF!</v>
      </c>
      <c r="D18" s="28">
        <v>8431238.5199999996</v>
      </c>
      <c r="E18" s="16"/>
      <c r="F18" s="16"/>
      <c r="G18" s="16"/>
      <c r="H18" s="16"/>
      <c r="I18" s="16"/>
      <c r="K18" s="28">
        <v>8431238.5199999996</v>
      </c>
    </row>
    <row r="19" spans="1:11" x14ac:dyDescent="0.3">
      <c r="A19" s="16"/>
      <c r="B19" s="16" t="s">
        <v>45</v>
      </c>
      <c r="C19" s="28" t="e">
        <f>+'Compar.Balance Auditoria '!E30</f>
        <v>#REF!</v>
      </c>
      <c r="D19" s="28">
        <v>1475905</v>
      </c>
      <c r="E19" s="16"/>
      <c r="F19" s="16"/>
      <c r="G19" s="16"/>
      <c r="H19" s="16"/>
      <c r="I19" s="16"/>
      <c r="K19" s="28">
        <v>1475905</v>
      </c>
    </row>
    <row r="20" spans="1:11" x14ac:dyDescent="0.3">
      <c r="A20" s="16"/>
      <c r="B20" s="16" t="s">
        <v>46</v>
      </c>
      <c r="C20" s="28" t="e">
        <f>+'Compar.Balance Auditoria '!E31</f>
        <v>#REF!</v>
      </c>
      <c r="D20" s="28">
        <v>-45257146</v>
      </c>
      <c r="E20" s="16"/>
      <c r="F20" s="16"/>
      <c r="G20" s="16"/>
      <c r="H20" s="16"/>
      <c r="I20" s="16"/>
      <c r="K20" s="28">
        <v>-45257146</v>
      </c>
    </row>
    <row r="21" spans="1:11" x14ac:dyDescent="0.3">
      <c r="A21" s="16"/>
      <c r="B21" s="16" t="s">
        <v>24</v>
      </c>
      <c r="C21" s="28">
        <v>0</v>
      </c>
      <c r="D21" s="28">
        <v>0</v>
      </c>
      <c r="E21" s="16"/>
      <c r="F21" s="16"/>
      <c r="G21" s="16"/>
      <c r="H21" s="16"/>
      <c r="I21" s="16"/>
      <c r="K21" s="28">
        <v>0</v>
      </c>
    </row>
    <row r="22" spans="1:11" hidden="1" x14ac:dyDescent="0.3">
      <c r="A22" s="16"/>
      <c r="B22" s="12" t="s">
        <v>47</v>
      </c>
      <c r="C22" s="28">
        <v>0</v>
      </c>
      <c r="D22" s="28">
        <v>0</v>
      </c>
      <c r="E22" s="16"/>
      <c r="F22" s="16"/>
      <c r="G22" s="16"/>
      <c r="H22" s="16"/>
      <c r="I22" s="16"/>
      <c r="K22" s="28">
        <v>0</v>
      </c>
    </row>
    <row r="23" spans="1:11" x14ac:dyDescent="0.3">
      <c r="A23" s="16"/>
      <c r="B23" s="16" t="s">
        <v>67</v>
      </c>
      <c r="C23" s="28" t="e">
        <f>+'Compar.Balance Auditoria '!E32</f>
        <v>#REF!</v>
      </c>
      <c r="D23" s="28">
        <v>17005975</v>
      </c>
      <c r="E23" s="16"/>
      <c r="F23" s="16"/>
      <c r="G23" s="16"/>
      <c r="H23" s="16"/>
      <c r="I23" s="16"/>
      <c r="K23" s="28">
        <v>17005975</v>
      </c>
    </row>
    <row r="24" spans="1:11" x14ac:dyDescent="0.3">
      <c r="A24" s="16"/>
      <c r="B24" s="16" t="s">
        <v>25</v>
      </c>
      <c r="C24" s="28" t="e">
        <f>+'Compar.Balance Auditoria '!E34</f>
        <v>#REF!</v>
      </c>
      <c r="D24" s="28">
        <v>-6557139</v>
      </c>
      <c r="E24" s="16"/>
      <c r="F24" s="16"/>
      <c r="G24" s="16"/>
      <c r="H24" s="16"/>
      <c r="I24" s="16"/>
      <c r="K24" s="28">
        <v>-6557139</v>
      </c>
    </row>
    <row r="25" spans="1:11" x14ac:dyDescent="0.3">
      <c r="A25" s="16"/>
      <c r="B25" s="19" t="s">
        <v>40</v>
      </c>
      <c r="C25" s="27" t="e">
        <f>SUM(C17:C24)</f>
        <v>#REF!</v>
      </c>
      <c r="D25" s="27">
        <f>SUM(D17:D24)</f>
        <v>5656838.3752099872</v>
      </c>
      <c r="E25" s="18" t="s">
        <v>2</v>
      </c>
      <c r="F25" s="16"/>
      <c r="G25" s="16"/>
      <c r="H25" s="16"/>
      <c r="I25" s="16"/>
      <c r="K25" s="27">
        <v>5656838.3752099872</v>
      </c>
    </row>
    <row r="26" spans="1:11" x14ac:dyDescent="0.3">
      <c r="A26" s="16"/>
      <c r="B26" s="16"/>
      <c r="C26" s="28"/>
      <c r="D26" s="28"/>
      <c r="E26" s="18"/>
      <c r="F26" s="16"/>
      <c r="G26" s="16"/>
      <c r="H26" s="16"/>
      <c r="I26" s="16"/>
      <c r="K26" s="28"/>
    </row>
    <row r="27" spans="1:11" x14ac:dyDescent="0.3">
      <c r="A27" s="16"/>
      <c r="B27" s="19" t="s">
        <v>48</v>
      </c>
      <c r="C27" s="34" t="e">
        <f>+C13+C25</f>
        <v>#REF!</v>
      </c>
      <c r="D27" s="34">
        <f>+D13+D25</f>
        <v>24671800.779999994</v>
      </c>
      <c r="E27" s="16"/>
      <c r="F27" s="16"/>
      <c r="G27" s="16"/>
      <c r="H27" s="16"/>
      <c r="I27" s="16"/>
      <c r="K27" s="34">
        <v>24671800.779999994</v>
      </c>
    </row>
    <row r="28" spans="1:11" x14ac:dyDescent="0.3">
      <c r="A28" s="16"/>
      <c r="B28" s="16"/>
      <c r="C28" s="28"/>
      <c r="D28" s="28"/>
      <c r="E28" s="16"/>
      <c r="F28" s="16"/>
      <c r="G28" s="16"/>
      <c r="H28" s="16"/>
      <c r="I28" s="16"/>
      <c r="K28" s="28"/>
    </row>
    <row r="29" spans="1:11" x14ac:dyDescent="0.3">
      <c r="A29" s="16"/>
      <c r="B29" s="38" t="s">
        <v>69</v>
      </c>
      <c r="C29" s="28"/>
      <c r="D29" s="28"/>
      <c r="E29" s="16"/>
      <c r="F29" s="16"/>
      <c r="G29" s="16"/>
      <c r="H29" s="16"/>
      <c r="I29" s="16"/>
      <c r="K29" s="28"/>
    </row>
    <row r="30" spans="1:11" x14ac:dyDescent="0.3">
      <c r="A30" s="16"/>
      <c r="B30" s="43" t="s">
        <v>49</v>
      </c>
      <c r="C30" s="28"/>
      <c r="D30" s="28"/>
      <c r="E30" s="16"/>
      <c r="F30" s="16"/>
      <c r="G30" s="16"/>
      <c r="H30" s="16"/>
      <c r="I30" s="16"/>
      <c r="K30" s="28"/>
    </row>
    <row r="31" spans="1:11" x14ac:dyDescent="0.3">
      <c r="A31" s="16"/>
      <c r="B31" s="43" t="s">
        <v>42</v>
      </c>
      <c r="C31" s="26"/>
      <c r="D31" s="26"/>
      <c r="E31" s="16"/>
      <c r="F31" s="16"/>
      <c r="G31" s="16"/>
      <c r="H31" s="16"/>
      <c r="I31" s="16"/>
      <c r="K31" s="26"/>
    </row>
    <row r="32" spans="1:11" x14ac:dyDescent="0.3">
      <c r="A32" s="16"/>
      <c r="B32" s="16" t="s">
        <v>50</v>
      </c>
      <c r="C32" s="28">
        <f>-'Comparativo Balance Situación'!E15</f>
        <v>-11256107</v>
      </c>
      <c r="D32" s="28">
        <v>-292866554.57999992</v>
      </c>
      <c r="E32" s="16"/>
      <c r="F32" s="16"/>
      <c r="G32" s="16"/>
      <c r="H32" s="16"/>
      <c r="I32" s="16"/>
      <c r="K32" s="28">
        <v>-292866554.57999992</v>
      </c>
    </row>
    <row r="33" spans="1:11" x14ac:dyDescent="0.3">
      <c r="A33" s="16"/>
      <c r="B33" s="16" t="s">
        <v>14</v>
      </c>
      <c r="C33" s="33" t="e">
        <f>-'Compar.Balance Auditoria '!E22</f>
        <v>#REF!</v>
      </c>
      <c r="D33" s="33">
        <v>9115139</v>
      </c>
      <c r="E33" s="16"/>
      <c r="F33" s="16"/>
      <c r="G33" s="16"/>
      <c r="H33" s="16"/>
      <c r="I33" s="16"/>
      <c r="K33" s="33">
        <v>9115139</v>
      </c>
    </row>
    <row r="34" spans="1:11" x14ac:dyDescent="0.3">
      <c r="A34" s="16"/>
      <c r="B34" s="19" t="s">
        <v>51</v>
      </c>
      <c r="C34" s="34" t="e">
        <f>SUM(C32:C33)</f>
        <v>#REF!</v>
      </c>
      <c r="D34" s="34">
        <f>SUM(D32:D33)</f>
        <v>-283751415.57999992</v>
      </c>
      <c r="E34" s="16"/>
      <c r="F34" s="16"/>
      <c r="G34" s="16"/>
      <c r="H34" s="16"/>
      <c r="I34" s="16"/>
      <c r="K34" s="34">
        <v>-283751415.57999992</v>
      </c>
    </row>
    <row r="35" spans="1:11" x14ac:dyDescent="0.3">
      <c r="A35" s="16"/>
      <c r="B35" s="16"/>
      <c r="C35" s="28"/>
      <c r="D35" s="28"/>
      <c r="E35" s="16"/>
      <c r="F35" s="16"/>
      <c r="G35" s="16"/>
      <c r="H35" s="16"/>
      <c r="I35" s="16"/>
      <c r="K35" s="28"/>
    </row>
    <row r="36" spans="1:11" x14ac:dyDescent="0.3">
      <c r="A36" s="16"/>
      <c r="B36" s="38" t="s">
        <v>70</v>
      </c>
      <c r="C36" s="28"/>
      <c r="D36" s="28"/>
      <c r="E36" s="16"/>
      <c r="F36" s="16"/>
      <c r="G36" s="16"/>
      <c r="H36" s="16"/>
      <c r="I36" s="16"/>
      <c r="K36" s="28"/>
    </row>
    <row r="37" spans="1:11" x14ac:dyDescent="0.3">
      <c r="A37" s="16"/>
      <c r="B37" s="16" t="s">
        <v>71</v>
      </c>
      <c r="C37" s="28" t="e">
        <f>+'Compar.Balance Auditoria '!E38</f>
        <v>#REF!</v>
      </c>
      <c r="D37" s="28">
        <v>124151843</v>
      </c>
      <c r="E37" s="16"/>
      <c r="F37" s="16"/>
      <c r="G37" s="16"/>
      <c r="H37" s="16"/>
      <c r="I37" s="16"/>
      <c r="K37" s="28">
        <v>124151843</v>
      </c>
    </row>
    <row r="38" spans="1:11" x14ac:dyDescent="0.3">
      <c r="A38" s="16"/>
      <c r="B38" s="19" t="s">
        <v>72</v>
      </c>
      <c r="C38" s="34" t="e">
        <f>SUM(C37)</f>
        <v>#REF!</v>
      </c>
      <c r="D38" s="34">
        <f>SUM(D37)</f>
        <v>124151843</v>
      </c>
      <c r="E38" s="16"/>
      <c r="F38" s="16"/>
      <c r="G38" s="16"/>
      <c r="H38" s="16"/>
      <c r="I38" s="16"/>
      <c r="K38" s="34">
        <v>124151843</v>
      </c>
    </row>
    <row r="39" spans="1:11" x14ac:dyDescent="0.3">
      <c r="A39" s="16"/>
      <c r="B39" s="16"/>
      <c r="C39" s="28"/>
      <c r="D39" s="28"/>
      <c r="E39" s="16"/>
      <c r="F39" s="16"/>
      <c r="G39" s="16"/>
      <c r="H39" s="16"/>
      <c r="I39" s="16"/>
      <c r="K39" s="28"/>
    </row>
    <row r="40" spans="1:11" x14ac:dyDescent="0.3">
      <c r="A40" s="16"/>
      <c r="B40" s="16"/>
      <c r="C40" s="28"/>
      <c r="D40" s="28"/>
      <c r="E40" s="16"/>
      <c r="F40" s="16"/>
      <c r="G40" s="16"/>
      <c r="H40" s="16"/>
      <c r="I40" s="16"/>
      <c r="K40" s="28"/>
    </row>
    <row r="41" spans="1:11" x14ac:dyDescent="0.3">
      <c r="A41" s="16"/>
      <c r="B41" s="16" t="s">
        <v>52</v>
      </c>
      <c r="C41" s="28" t="e">
        <f>+C27+C34+C38</f>
        <v>#REF!</v>
      </c>
      <c r="D41" s="28">
        <v>-134927771.79999992</v>
      </c>
      <c r="E41" s="18"/>
      <c r="F41" s="16"/>
      <c r="G41" s="16"/>
      <c r="H41" s="16"/>
      <c r="I41" s="16"/>
      <c r="K41" s="28">
        <v>-134927771.79999992</v>
      </c>
    </row>
    <row r="42" spans="1:11" x14ac:dyDescent="0.3">
      <c r="A42" s="16"/>
      <c r="B42" s="38" t="s">
        <v>53</v>
      </c>
      <c r="C42" s="28">
        <f>+'Comparativo Balance Situación'!D8+'Comparativo Balance Situación'!D9</f>
        <v>417384752</v>
      </c>
      <c r="D42" s="28">
        <v>552312522</v>
      </c>
      <c r="E42" s="16"/>
      <c r="F42" s="16"/>
      <c r="G42" s="16"/>
      <c r="H42" s="16"/>
      <c r="I42" s="16"/>
      <c r="K42" s="28">
        <v>552312522</v>
      </c>
    </row>
    <row r="43" spans="1:11" ht="15" thickBot="1" x14ac:dyDescent="0.35">
      <c r="A43" s="16"/>
      <c r="B43" s="16"/>
      <c r="C43" s="31" t="e">
        <f>SUM(C41:C42)</f>
        <v>#REF!</v>
      </c>
      <c r="D43" s="31">
        <f>SUM(D41:D42)</f>
        <v>417384750.20000005</v>
      </c>
      <c r="E43" s="16"/>
      <c r="F43" s="16"/>
      <c r="G43" s="16"/>
      <c r="H43" s="16"/>
      <c r="I43" s="16"/>
      <c r="K43" s="31">
        <v>417384750.20000005</v>
      </c>
    </row>
    <row r="44" spans="1:11" ht="15" thickTop="1" x14ac:dyDescent="0.3">
      <c r="A44" s="16"/>
      <c r="B44" s="16"/>
      <c r="C44" s="26" t="e">
        <f>+'Compar.Balance Auditoria '!C8+'Compar.Balance Auditoria '!C9</f>
        <v>#REF!</v>
      </c>
      <c r="D44" s="26"/>
      <c r="E44" s="16"/>
      <c r="F44" s="16"/>
      <c r="G44" s="16"/>
      <c r="H44" s="16"/>
      <c r="I44" s="16"/>
    </row>
    <row r="45" spans="1:11" x14ac:dyDescent="0.3">
      <c r="A45" s="16"/>
      <c r="B45" s="16"/>
      <c r="C45" s="26" t="e">
        <f>+C43-C44</f>
        <v>#REF!</v>
      </c>
      <c r="D45" s="26"/>
      <c r="E45" s="16"/>
      <c r="F45" s="16"/>
      <c r="G45" s="16"/>
      <c r="H45" s="16"/>
      <c r="I45" s="16"/>
      <c r="K45" s="26"/>
    </row>
    <row r="46" spans="1:11" x14ac:dyDescent="0.3">
      <c r="A46" s="16"/>
      <c r="B46" s="16"/>
      <c r="C46" s="26"/>
      <c r="D46" s="26"/>
      <c r="E46" s="16"/>
      <c r="F46" s="16"/>
      <c r="G46" s="16"/>
      <c r="H46" s="16"/>
      <c r="I46" s="16"/>
      <c r="K46" s="26"/>
    </row>
    <row r="47" spans="1:11" ht="15" thickBot="1" x14ac:dyDescent="0.35">
      <c r="A47" s="16"/>
      <c r="B47" s="21"/>
      <c r="C47" s="26"/>
      <c r="D47" s="26"/>
      <c r="E47" s="16"/>
      <c r="F47" s="16"/>
      <c r="G47" s="16"/>
      <c r="H47" s="16"/>
      <c r="I47" s="16"/>
    </row>
    <row r="48" spans="1:11" x14ac:dyDescent="0.3">
      <c r="A48" s="16"/>
      <c r="B48" s="16" t="s">
        <v>56</v>
      </c>
      <c r="C48" s="16"/>
      <c r="D48" s="16"/>
      <c r="E48" s="16"/>
      <c r="F48" s="16"/>
      <c r="G48" s="16"/>
      <c r="H48" s="16"/>
      <c r="I48" s="16"/>
    </row>
    <row r="49" spans="1:9" x14ac:dyDescent="0.3">
      <c r="A49" s="16"/>
      <c r="B49" s="16" t="s">
        <v>57</v>
      </c>
      <c r="C49" s="16"/>
      <c r="D49" s="16"/>
      <c r="E49" s="16"/>
      <c r="F49" s="16"/>
      <c r="G49" s="16"/>
      <c r="H49" s="16"/>
      <c r="I49" s="16"/>
    </row>
    <row r="50" spans="1:9" x14ac:dyDescent="0.3">
      <c r="A50" s="16"/>
      <c r="B50" s="16"/>
      <c r="C50" s="16"/>
      <c r="D50" s="16"/>
      <c r="E50" s="16"/>
      <c r="F50" s="16"/>
      <c r="G50" s="16"/>
      <c r="H50" s="16"/>
      <c r="I50" s="16"/>
    </row>
    <row r="51" spans="1:9" x14ac:dyDescent="0.3">
      <c r="A51" s="16"/>
      <c r="B51" s="16"/>
      <c r="C51" s="16"/>
      <c r="D51" s="16"/>
      <c r="E51" s="16"/>
      <c r="F51" s="16"/>
      <c r="G51" s="16"/>
      <c r="H51" s="16"/>
      <c r="I51" s="16"/>
    </row>
    <row r="52" spans="1:9" x14ac:dyDescent="0.3">
      <c r="A52" s="16"/>
      <c r="B52" s="16"/>
      <c r="C52" s="16"/>
      <c r="D52" s="16"/>
      <c r="E52" s="16"/>
      <c r="F52" s="16"/>
      <c r="G52" s="16"/>
      <c r="H52" s="16"/>
      <c r="I52" s="16"/>
    </row>
    <row r="53" spans="1:9" x14ac:dyDescent="0.3">
      <c r="A53" s="16"/>
      <c r="B53" s="16"/>
      <c r="C53" s="16"/>
      <c r="D53" s="16"/>
      <c r="E53" s="16"/>
      <c r="F53" s="16"/>
      <c r="G53" s="16"/>
      <c r="H53" s="16"/>
      <c r="I53" s="16"/>
    </row>
    <row r="54" spans="1:9" x14ac:dyDescent="0.3">
      <c r="A54" s="16"/>
      <c r="B54" s="16"/>
      <c r="C54" s="16"/>
      <c r="D54" s="16"/>
      <c r="E54" s="16"/>
      <c r="F54" s="16"/>
      <c r="G54" s="16"/>
      <c r="H54" s="16"/>
      <c r="I54" s="16"/>
    </row>
    <row r="55" spans="1:9" s="16" customFormat="1" x14ac:dyDescent="0.3"/>
    <row r="56" spans="1:9" s="16" customFormat="1" x14ac:dyDescent="0.3"/>
    <row r="57" spans="1:9" s="16" customFormat="1" x14ac:dyDescent="0.3"/>
    <row r="58" spans="1:9" s="16" customFormat="1" x14ac:dyDescent="0.3"/>
    <row r="59" spans="1:9" s="16" customFormat="1" x14ac:dyDescent="0.3"/>
    <row r="60" spans="1:9" s="16" customFormat="1" x14ac:dyDescent="0.3"/>
    <row r="61" spans="1:9" s="16" customFormat="1" x14ac:dyDescent="0.3">
      <c r="B61" s="16" t="s">
        <v>56</v>
      </c>
    </row>
    <row r="62" spans="1:9" s="16" customFormat="1" x14ac:dyDescent="0.3">
      <c r="B62" s="16" t="s">
        <v>57</v>
      </c>
    </row>
    <row r="63" spans="1:9" s="16" customFormat="1" x14ac:dyDescent="0.3"/>
    <row r="64" spans="1:9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</sheetData>
  <mergeCells count="4">
    <mergeCell ref="B1:D1"/>
    <mergeCell ref="B2:D2"/>
    <mergeCell ref="B3:D3"/>
    <mergeCell ref="B4:D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T265"/>
  <sheetViews>
    <sheetView topLeftCell="A7" workbookViewId="0">
      <selection activeCell="E11" sqref="E11"/>
    </sheetView>
  </sheetViews>
  <sheetFormatPr baseColWidth="10" defaultColWidth="8.88671875" defaultRowHeight="14.4" x14ac:dyDescent="0.3"/>
  <cols>
    <col min="1" max="1" width="38.5546875" bestFit="1" customWidth="1"/>
    <col min="2" max="2" width="6.88671875" bestFit="1" customWidth="1"/>
    <col min="3" max="3" width="35.109375" bestFit="1" customWidth="1"/>
    <col min="4" max="4" width="18.6640625" bestFit="1" customWidth="1"/>
    <col min="5" max="5" width="17.33203125" bestFit="1" customWidth="1"/>
    <col min="6" max="6" width="14.6640625" style="16" bestFit="1" customWidth="1"/>
    <col min="7" max="7" width="13.21875" style="16" bestFit="1" customWidth="1"/>
    <col min="8" max="8" width="14.77734375" style="16" customWidth="1"/>
    <col min="9" max="46" width="8.88671875" style="16"/>
  </cols>
  <sheetData>
    <row r="1" spans="1:8" ht="21" x14ac:dyDescent="0.4">
      <c r="A1" s="47" t="s">
        <v>66</v>
      </c>
      <c r="B1" s="47"/>
      <c r="C1" s="50"/>
      <c r="D1" s="50"/>
      <c r="E1" s="50"/>
    </row>
    <row r="2" spans="1:8" ht="18" x14ac:dyDescent="0.35">
      <c r="A2" s="48" t="s">
        <v>64</v>
      </c>
      <c r="B2" s="48"/>
      <c r="C2" s="48"/>
      <c r="D2" s="48"/>
      <c r="E2" s="48"/>
    </row>
    <row r="3" spans="1:8" x14ac:dyDescent="0.3">
      <c r="A3" s="49" t="s">
        <v>76</v>
      </c>
      <c r="B3" s="49"/>
      <c r="C3" s="24"/>
      <c r="D3" s="24"/>
      <c r="E3" s="24"/>
    </row>
    <row r="4" spans="1:8" x14ac:dyDescent="0.3">
      <c r="A4" s="24" t="s">
        <v>1</v>
      </c>
      <c r="B4" s="24"/>
      <c r="C4" s="24"/>
      <c r="D4" s="24"/>
      <c r="E4" s="24"/>
    </row>
    <row r="5" spans="1:8" x14ac:dyDescent="0.3">
      <c r="A5" s="45" t="s">
        <v>2</v>
      </c>
      <c r="B5" s="16"/>
      <c r="C5" s="16"/>
      <c r="D5" s="16"/>
      <c r="E5" s="22" t="s">
        <v>63</v>
      </c>
    </row>
    <row r="6" spans="1:8" x14ac:dyDescent="0.3">
      <c r="A6" s="45" t="s">
        <v>4</v>
      </c>
      <c r="B6" s="23" t="s">
        <v>3</v>
      </c>
      <c r="C6" s="14">
        <v>2019</v>
      </c>
      <c r="D6" s="14">
        <v>2018</v>
      </c>
      <c r="E6" s="16"/>
    </row>
    <row r="7" spans="1:8" x14ac:dyDescent="0.3">
      <c r="A7" s="15" t="s">
        <v>5</v>
      </c>
      <c r="B7" s="16"/>
      <c r="C7" s="17"/>
      <c r="D7" s="16"/>
      <c r="E7" s="16"/>
    </row>
    <row r="8" spans="1:8" x14ac:dyDescent="0.3">
      <c r="A8" s="16" t="s">
        <v>54</v>
      </c>
      <c r="B8" s="32">
        <v>3</v>
      </c>
      <c r="C8" s="28" t="e">
        <f>+#REF!</f>
        <v>#REF!</v>
      </c>
      <c r="D8" s="28">
        <v>67829055.530000001</v>
      </c>
      <c r="E8" s="26" t="e">
        <f>+C8-D8</f>
        <v>#REF!</v>
      </c>
    </row>
    <row r="9" spans="1:8" x14ac:dyDescent="0.3">
      <c r="A9" s="16" t="s">
        <v>6</v>
      </c>
      <c r="B9" s="32">
        <v>4</v>
      </c>
      <c r="C9" s="28" t="e">
        <f>+#REF!</f>
        <v>#REF!</v>
      </c>
      <c r="D9" s="28">
        <v>349555695.87</v>
      </c>
      <c r="E9" s="26" t="e">
        <f t="shared" ref="E9:E11" si="0">+C9-D9</f>
        <v>#REF!</v>
      </c>
      <c r="F9" s="18"/>
    </row>
    <row r="10" spans="1:8" x14ac:dyDescent="0.3">
      <c r="A10" s="16" t="s">
        <v>7</v>
      </c>
      <c r="B10" s="32">
        <v>5</v>
      </c>
      <c r="C10" s="28" t="e">
        <f>+#REF!</f>
        <v>#REF!</v>
      </c>
      <c r="D10" s="28">
        <v>398610679.68000001</v>
      </c>
      <c r="E10" s="26" t="e">
        <f t="shared" si="0"/>
        <v>#REF!</v>
      </c>
      <c r="F10" s="17"/>
      <c r="G10" s="26"/>
    </row>
    <row r="11" spans="1:8" x14ac:dyDescent="0.3">
      <c r="A11" s="16" t="s">
        <v>8</v>
      </c>
      <c r="B11" s="32">
        <v>6</v>
      </c>
      <c r="C11" s="33" t="e">
        <f>+#REF!</f>
        <v>#REF!</v>
      </c>
      <c r="D11" s="33">
        <v>12424669.48</v>
      </c>
      <c r="E11" s="26" t="e">
        <f t="shared" si="0"/>
        <v>#REF!</v>
      </c>
      <c r="H11" s="26"/>
    </row>
    <row r="12" spans="1:8" x14ac:dyDescent="0.3">
      <c r="A12" s="19" t="s">
        <v>9</v>
      </c>
      <c r="B12" s="32"/>
      <c r="C12" s="27" t="e">
        <f>SUM(C8:C11)</f>
        <v>#REF!</v>
      </c>
      <c r="D12" s="27">
        <f>SUM(D8:D11)</f>
        <v>828420100.55999994</v>
      </c>
      <c r="E12" s="27" t="e">
        <f>SUM(E8:E11)</f>
        <v>#REF!</v>
      </c>
      <c r="G12" s="26"/>
    </row>
    <row r="13" spans="1:8" x14ac:dyDescent="0.3">
      <c r="A13" s="16"/>
      <c r="B13" s="32"/>
      <c r="C13" s="28"/>
      <c r="D13" s="28"/>
      <c r="E13" s="26"/>
    </row>
    <row r="14" spans="1:8" x14ac:dyDescent="0.3">
      <c r="A14" s="15" t="s">
        <v>10</v>
      </c>
      <c r="B14" s="32"/>
      <c r="C14" s="28"/>
      <c r="D14" s="28"/>
      <c r="E14" s="26"/>
    </row>
    <row r="15" spans="1:8" x14ac:dyDescent="0.3">
      <c r="A15" s="16" t="s">
        <v>11</v>
      </c>
      <c r="B15" s="32">
        <v>7</v>
      </c>
      <c r="C15" s="28" t="e">
        <f>+#REF!</f>
        <v>#REF!</v>
      </c>
      <c r="D15" s="28">
        <v>2339707746.5799999</v>
      </c>
      <c r="E15" s="26" t="e">
        <f t="shared" ref="E15:E16" si="1">+C15-D15</f>
        <v>#REF!</v>
      </c>
    </row>
    <row r="16" spans="1:8" x14ac:dyDescent="0.3">
      <c r="A16" s="16" t="s">
        <v>12</v>
      </c>
      <c r="B16" s="32">
        <v>7</v>
      </c>
      <c r="C16" s="33" t="e">
        <f>+#REF!</f>
        <v>#REF!</v>
      </c>
      <c r="D16" s="33">
        <v>-80289178.530000001</v>
      </c>
      <c r="E16" s="26" t="e">
        <f t="shared" si="1"/>
        <v>#REF!</v>
      </c>
    </row>
    <row r="17" spans="1:7" x14ac:dyDescent="0.3">
      <c r="A17" s="19" t="s">
        <v>13</v>
      </c>
      <c r="B17" s="32"/>
      <c r="C17" s="27" t="e">
        <f>SUM(C15:C16)</f>
        <v>#REF!</v>
      </c>
      <c r="D17" s="27">
        <f>SUM(D15:D16)</f>
        <v>2259418568.0499997</v>
      </c>
      <c r="E17" s="27" t="e">
        <f>SUM(E15:E16)</f>
        <v>#REF!</v>
      </c>
    </row>
    <row r="18" spans="1:7" x14ac:dyDescent="0.3">
      <c r="A18" s="16"/>
      <c r="B18" s="32"/>
      <c r="C18" s="28"/>
      <c r="D18" s="28"/>
      <c r="E18" s="26"/>
    </row>
    <row r="19" spans="1:7" x14ac:dyDescent="0.3">
      <c r="A19" s="19" t="s">
        <v>14</v>
      </c>
      <c r="B19" s="32"/>
      <c r="C19" s="28"/>
      <c r="D19" s="28"/>
      <c r="E19" s="26"/>
    </row>
    <row r="20" spans="1:7" x14ac:dyDescent="0.3">
      <c r="A20" s="16" t="s">
        <v>15</v>
      </c>
      <c r="B20" s="32">
        <v>8</v>
      </c>
      <c r="C20" s="28" t="e">
        <f>+#REF!</f>
        <v>#REF!</v>
      </c>
      <c r="D20" s="28">
        <v>530280.4</v>
      </c>
      <c r="E20" s="26" t="e">
        <f t="shared" ref="E20:E23" si="2">+C20-D20</f>
        <v>#REF!</v>
      </c>
    </row>
    <row r="21" spans="1:7" x14ac:dyDescent="0.3">
      <c r="A21" s="16" t="s">
        <v>16</v>
      </c>
      <c r="B21" s="32">
        <v>8</v>
      </c>
      <c r="C21" s="28" t="e">
        <f>+#REF!</f>
        <v>#REF!</v>
      </c>
      <c r="D21" s="28">
        <v>906204.44</v>
      </c>
      <c r="E21" s="28" t="e">
        <f t="shared" si="2"/>
        <v>#REF!</v>
      </c>
    </row>
    <row r="22" spans="1:7" x14ac:dyDescent="0.3">
      <c r="A22" s="16" t="s">
        <v>17</v>
      </c>
      <c r="B22" s="32">
        <v>8</v>
      </c>
      <c r="C22" s="28" t="e">
        <f>+#REF!</f>
        <v>#REF!</v>
      </c>
      <c r="D22" s="28">
        <v>36066824.640000001</v>
      </c>
      <c r="E22" s="28" t="e">
        <f t="shared" si="2"/>
        <v>#REF!</v>
      </c>
    </row>
    <row r="23" spans="1:7" x14ac:dyDescent="0.3">
      <c r="A23" s="16" t="s">
        <v>18</v>
      </c>
      <c r="B23" s="32">
        <v>8</v>
      </c>
      <c r="C23" s="33" t="e">
        <f>+#REF!</f>
        <v>#REF!</v>
      </c>
      <c r="D23" s="33">
        <v>-30466504.41</v>
      </c>
      <c r="E23" s="26" t="e">
        <f t="shared" si="2"/>
        <v>#REF!</v>
      </c>
    </row>
    <row r="24" spans="1:7" x14ac:dyDescent="0.3">
      <c r="A24" s="16"/>
      <c r="B24" s="32"/>
      <c r="C24" s="27" t="e">
        <f>SUM(C20:C23)</f>
        <v>#REF!</v>
      </c>
      <c r="D24" s="27">
        <f>SUM(D20:D23)</f>
        <v>7036805.070000004</v>
      </c>
      <c r="E24" s="27" t="e">
        <f>SUM(E20:E23)</f>
        <v>#REF!</v>
      </c>
    </row>
    <row r="25" spans="1:7" x14ac:dyDescent="0.3">
      <c r="A25" s="16"/>
      <c r="B25" s="32"/>
      <c r="C25" s="27"/>
      <c r="D25" s="27"/>
      <c r="E25" s="26"/>
    </row>
    <row r="26" spans="1:7" ht="15" thickBot="1" x14ac:dyDescent="0.35">
      <c r="A26" s="19" t="s">
        <v>19</v>
      </c>
      <c r="B26" s="45"/>
      <c r="C26" s="29" t="e">
        <f>+C12+C17+C24</f>
        <v>#REF!</v>
      </c>
      <c r="D26" s="29">
        <f>+D12+D17+D24</f>
        <v>3094875473.6799998</v>
      </c>
      <c r="E26" s="29" t="e">
        <f>+E12+E17+E24</f>
        <v>#REF!</v>
      </c>
    </row>
    <row r="27" spans="1:7" ht="15" thickTop="1" x14ac:dyDescent="0.3">
      <c r="A27" s="16"/>
      <c r="B27" s="32"/>
      <c r="C27" s="28"/>
      <c r="D27" s="28"/>
      <c r="E27" s="26"/>
    </row>
    <row r="28" spans="1:7" x14ac:dyDescent="0.3">
      <c r="A28" s="45" t="s">
        <v>20</v>
      </c>
      <c r="B28" s="32"/>
      <c r="C28" s="28"/>
      <c r="D28" s="28"/>
      <c r="E28" s="26"/>
    </row>
    <row r="29" spans="1:7" x14ac:dyDescent="0.3">
      <c r="A29" s="15" t="s">
        <v>21</v>
      </c>
      <c r="B29" s="32"/>
      <c r="C29" s="28"/>
      <c r="D29" s="28"/>
      <c r="E29" s="26"/>
    </row>
    <row r="30" spans="1:7" x14ac:dyDescent="0.3">
      <c r="A30" s="16" t="s">
        <v>22</v>
      </c>
      <c r="B30" s="32">
        <v>9</v>
      </c>
      <c r="C30" s="28" t="e">
        <f>+#REF!</f>
        <v>#REF!</v>
      </c>
      <c r="D30" s="28">
        <v>11177147.26</v>
      </c>
      <c r="E30" s="26" t="e">
        <f t="shared" ref="E30:E34" si="3">+C30-D30</f>
        <v>#REF!</v>
      </c>
    </row>
    <row r="31" spans="1:7" x14ac:dyDescent="0.3">
      <c r="A31" t="s">
        <v>23</v>
      </c>
      <c r="B31" s="32">
        <v>9</v>
      </c>
      <c r="C31" s="35" t="e">
        <f>+#REF!</f>
        <v>#REF!</v>
      </c>
      <c r="D31" s="35">
        <v>11367337</v>
      </c>
      <c r="E31" s="26" t="e">
        <f t="shared" si="3"/>
        <v>#REF!</v>
      </c>
      <c r="F31" s="18"/>
      <c r="G31" s="18"/>
    </row>
    <row r="32" spans="1:7" x14ac:dyDescent="0.3">
      <c r="A32" s="16" t="e">
        <f>+#REF!</f>
        <v>#REF!</v>
      </c>
      <c r="B32" s="32">
        <v>9</v>
      </c>
      <c r="C32" s="28" t="e">
        <f>+#REF!</f>
        <v>#REF!</v>
      </c>
      <c r="D32" s="28">
        <v>47497285.539999999</v>
      </c>
      <c r="E32" s="26" t="e">
        <f t="shared" si="3"/>
        <v>#REF!</v>
      </c>
      <c r="F32" s="18"/>
    </row>
    <row r="33" spans="1:5" x14ac:dyDescent="0.3">
      <c r="A33" s="16" t="s">
        <v>24</v>
      </c>
      <c r="B33" s="32"/>
      <c r="C33" s="28" t="e">
        <f>+#REF!</f>
        <v>#REF!</v>
      </c>
      <c r="D33" s="28">
        <v>0</v>
      </c>
      <c r="E33" s="26" t="e">
        <f t="shared" si="3"/>
        <v>#REF!</v>
      </c>
    </row>
    <row r="34" spans="1:5" x14ac:dyDescent="0.3">
      <c r="A34" t="s">
        <v>25</v>
      </c>
      <c r="B34" s="32">
        <v>9</v>
      </c>
      <c r="C34" s="36" t="e">
        <f>+#REF!</f>
        <v>#REF!</v>
      </c>
      <c r="D34" s="36">
        <v>27854126.699999999</v>
      </c>
      <c r="E34" s="26" t="e">
        <f t="shared" si="3"/>
        <v>#REF!</v>
      </c>
    </row>
    <row r="35" spans="1:5" x14ac:dyDescent="0.3">
      <c r="A35" s="15" t="s">
        <v>21</v>
      </c>
      <c r="B35" s="32"/>
      <c r="C35" s="27" t="e">
        <f>SUM(C30:C34)</f>
        <v>#REF!</v>
      </c>
      <c r="D35" s="27">
        <f>SUM(D30:D34)</f>
        <v>97895896.5</v>
      </c>
      <c r="E35" s="27" t="e">
        <f>SUM(E30:E34)</f>
        <v>#REF!</v>
      </c>
    </row>
    <row r="36" spans="1:5" x14ac:dyDescent="0.3">
      <c r="A36" s="16"/>
      <c r="B36" s="32"/>
      <c r="C36" s="28"/>
      <c r="D36" s="28"/>
      <c r="E36" s="26"/>
    </row>
    <row r="37" spans="1:5" x14ac:dyDescent="0.3">
      <c r="A37" s="15" t="s">
        <v>60</v>
      </c>
      <c r="C37" s="28"/>
      <c r="D37" s="28"/>
      <c r="E37" s="26"/>
    </row>
    <row r="38" spans="1:5" x14ac:dyDescent="0.3">
      <c r="A38" s="16" t="s">
        <v>61</v>
      </c>
      <c r="B38" s="32">
        <v>9</v>
      </c>
      <c r="C38" s="28" t="e">
        <f>+#REF!</f>
        <v>#REF!</v>
      </c>
      <c r="D38" s="28">
        <v>1355857883.21</v>
      </c>
      <c r="E38" s="26" t="e">
        <f>+C38-D38</f>
        <v>#REF!</v>
      </c>
    </row>
    <row r="39" spans="1:5" x14ac:dyDescent="0.3">
      <c r="A39" s="15" t="s">
        <v>62</v>
      </c>
      <c r="B39" s="32"/>
      <c r="C39" s="27" t="e">
        <f>+C38</f>
        <v>#REF!</v>
      </c>
      <c r="D39" s="27">
        <f>SUM(D38)</f>
        <v>1355857883.21</v>
      </c>
      <c r="E39" s="37" t="e">
        <f>+C39-D39</f>
        <v>#REF!</v>
      </c>
    </row>
    <row r="40" spans="1:5" x14ac:dyDescent="0.3">
      <c r="A40" s="16"/>
      <c r="B40" s="32"/>
      <c r="C40" s="28"/>
      <c r="D40" s="28"/>
      <c r="E40" s="26"/>
    </row>
    <row r="41" spans="1:5" x14ac:dyDescent="0.3">
      <c r="A41" s="16"/>
      <c r="B41" s="32"/>
      <c r="C41" s="28"/>
      <c r="D41" s="28"/>
      <c r="E41" s="26"/>
    </row>
    <row r="42" spans="1:5" x14ac:dyDescent="0.3">
      <c r="A42" s="45" t="s">
        <v>26</v>
      </c>
      <c r="C42" s="28"/>
      <c r="D42" s="28"/>
      <c r="E42" s="26"/>
    </row>
    <row r="43" spans="1:5" x14ac:dyDescent="0.3">
      <c r="A43" s="16" t="s">
        <v>27</v>
      </c>
      <c r="B43" s="32">
        <v>10</v>
      </c>
      <c r="C43" s="28" t="e">
        <f>+#REF!</f>
        <v>#REF!</v>
      </c>
      <c r="D43" s="28">
        <v>1566286680</v>
      </c>
      <c r="E43" s="26" t="e">
        <f t="shared" ref="E43:E44" si="4">+C43-D43</f>
        <v>#REF!</v>
      </c>
    </row>
    <row r="44" spans="1:5" x14ac:dyDescent="0.3">
      <c r="A44" t="s">
        <v>28</v>
      </c>
      <c r="B44" s="32">
        <v>10</v>
      </c>
      <c r="C44" s="28" t="e">
        <f>+#REF!</f>
        <v>#REF!</v>
      </c>
      <c r="D44" s="28">
        <v>74835014</v>
      </c>
      <c r="E44" s="26" t="e">
        <f t="shared" si="4"/>
        <v>#REF!</v>
      </c>
    </row>
    <row r="45" spans="1:5" x14ac:dyDescent="0.3">
      <c r="A45" s="19" t="s">
        <v>29</v>
      </c>
      <c r="B45" s="44"/>
      <c r="C45" s="30" t="e">
        <f>SUM(C43:C44)</f>
        <v>#REF!</v>
      </c>
      <c r="D45" s="30">
        <f>SUM(D43:D44)</f>
        <v>1641121694</v>
      </c>
      <c r="E45" s="37" t="e">
        <f>+C45-D45</f>
        <v>#REF!</v>
      </c>
    </row>
    <row r="46" spans="1:5" ht="15" thickBot="1" x14ac:dyDescent="0.35">
      <c r="A46" s="19" t="s">
        <v>30</v>
      </c>
      <c r="B46" s="16"/>
      <c r="C46" s="31" t="e">
        <f>+C35+C45+C39</f>
        <v>#REF!</v>
      </c>
      <c r="D46" s="31">
        <f>+D35+D45+D39</f>
        <v>3094875473.71</v>
      </c>
      <c r="E46" s="31" t="e">
        <f>+E35+E39+E45</f>
        <v>#REF!</v>
      </c>
    </row>
    <row r="47" spans="1:5" ht="15" thickTop="1" x14ac:dyDescent="0.3">
      <c r="A47" s="16"/>
      <c r="B47" s="16"/>
      <c r="C47" s="16"/>
      <c r="D47" s="16"/>
      <c r="E47" s="16"/>
    </row>
    <row r="48" spans="1:5" x14ac:dyDescent="0.3">
      <c r="A48" s="23" t="s">
        <v>55</v>
      </c>
      <c r="B48" s="23"/>
      <c r="C48" s="23"/>
      <c r="D48" s="26">
        <f>+D46-D26</f>
        <v>3.0000209808349609E-2</v>
      </c>
      <c r="E48" s="16"/>
    </row>
    <row r="49" spans="1:5" x14ac:dyDescent="0.3">
      <c r="A49" s="45"/>
      <c r="B49" s="45"/>
      <c r="C49" s="45"/>
      <c r="D49" s="16"/>
      <c r="E49" s="16"/>
    </row>
    <row r="50" spans="1:5" x14ac:dyDescent="0.3">
      <c r="A50" s="45"/>
      <c r="B50" s="45"/>
      <c r="C50" s="45"/>
      <c r="D50" s="16"/>
      <c r="E50" s="16"/>
    </row>
    <row r="51" spans="1:5" x14ac:dyDescent="0.3">
      <c r="A51" s="20"/>
      <c r="B51" s="20"/>
      <c r="C51" s="20"/>
      <c r="D51" s="16"/>
      <c r="E51" s="16"/>
    </row>
    <row r="52" spans="1:5" x14ac:dyDescent="0.3">
      <c r="A52" s="20" t="s">
        <v>31</v>
      </c>
      <c r="B52" s="16"/>
      <c r="C52" s="16" t="s">
        <v>32</v>
      </c>
      <c r="D52" s="16"/>
      <c r="E52" s="16"/>
    </row>
    <row r="53" spans="1:5" x14ac:dyDescent="0.3">
      <c r="A53" s="46" t="s">
        <v>73</v>
      </c>
      <c r="B53" s="16"/>
      <c r="C53" s="16" t="s">
        <v>56</v>
      </c>
      <c r="D53" s="16"/>
      <c r="E53" s="16"/>
    </row>
    <row r="54" spans="1:5" x14ac:dyDescent="0.3">
      <c r="A54" s="20" t="s">
        <v>34</v>
      </c>
      <c r="B54" s="16"/>
      <c r="C54" s="16" t="s">
        <v>57</v>
      </c>
      <c r="D54" s="16"/>
      <c r="E54" s="16"/>
    </row>
    <row r="55" spans="1:5" x14ac:dyDescent="0.3">
      <c r="A55" s="20" t="s">
        <v>34</v>
      </c>
      <c r="B55" s="16"/>
      <c r="C55" s="16"/>
      <c r="D55" s="16"/>
      <c r="E55" s="16"/>
    </row>
    <row r="56" spans="1:5" x14ac:dyDescent="0.3">
      <c r="A56" s="16"/>
      <c r="B56" s="16"/>
      <c r="C56" s="16"/>
      <c r="D56" s="16"/>
      <c r="E56" s="16"/>
    </row>
    <row r="57" spans="1:5" s="16" customFormat="1" x14ac:dyDescent="0.3"/>
    <row r="58" spans="1:5" s="16" customFormat="1" x14ac:dyDescent="0.3"/>
    <row r="59" spans="1:5" s="16" customFormat="1" x14ac:dyDescent="0.3"/>
    <row r="60" spans="1:5" s="16" customFormat="1" x14ac:dyDescent="0.3"/>
    <row r="61" spans="1:5" s="16" customFormat="1" x14ac:dyDescent="0.3"/>
    <row r="62" spans="1:5" s="16" customFormat="1" x14ac:dyDescent="0.3"/>
    <row r="63" spans="1:5" s="16" customFormat="1" x14ac:dyDescent="0.3"/>
    <row r="64" spans="1:5" s="16" customFormat="1" x14ac:dyDescent="0.3"/>
    <row r="65" s="16" customFormat="1" x14ac:dyDescent="0.3"/>
    <row r="66" s="16" customFormat="1" x14ac:dyDescent="0.3"/>
    <row r="67" s="16" customFormat="1" x14ac:dyDescent="0.3"/>
    <row r="68" s="16" customFormat="1" x14ac:dyDescent="0.3"/>
    <row r="69" s="16" customFormat="1" x14ac:dyDescent="0.3"/>
    <row r="70" s="16" customFormat="1" x14ac:dyDescent="0.3"/>
    <row r="71" s="16" customFormat="1" x14ac:dyDescent="0.3"/>
    <row r="72" s="16" customFormat="1" x14ac:dyDescent="0.3"/>
    <row r="73" s="16" customFormat="1" x14ac:dyDescent="0.3"/>
    <row r="74" s="16" customFormat="1" x14ac:dyDescent="0.3"/>
    <row r="75" s="16" customFormat="1" x14ac:dyDescent="0.3"/>
    <row r="76" s="16" customFormat="1" x14ac:dyDescent="0.3"/>
    <row r="77" s="16" customFormat="1" x14ac:dyDescent="0.3"/>
    <row r="78" s="16" customFormat="1" x14ac:dyDescent="0.3"/>
    <row r="79" s="16" customFormat="1" x14ac:dyDescent="0.3"/>
    <row r="80" s="16" customFormat="1" x14ac:dyDescent="0.3"/>
    <row r="81" s="16" customFormat="1" x14ac:dyDescent="0.3"/>
    <row r="82" s="16" customFormat="1" x14ac:dyDescent="0.3"/>
    <row r="83" s="16" customFormat="1" x14ac:dyDescent="0.3"/>
    <row r="84" s="16" customFormat="1" x14ac:dyDescent="0.3"/>
    <row r="85" s="16" customFormat="1" x14ac:dyDescent="0.3"/>
    <row r="86" s="16" customFormat="1" x14ac:dyDescent="0.3"/>
    <row r="87" s="16" customFormat="1" x14ac:dyDescent="0.3"/>
    <row r="88" s="16" customFormat="1" x14ac:dyDescent="0.3"/>
    <row r="89" s="16" customFormat="1" x14ac:dyDescent="0.3"/>
    <row r="90" s="16" customFormat="1" x14ac:dyDescent="0.3"/>
    <row r="91" s="16" customFormat="1" x14ac:dyDescent="0.3"/>
    <row r="92" s="16" customFormat="1" x14ac:dyDescent="0.3"/>
    <row r="93" s="16" customFormat="1" x14ac:dyDescent="0.3"/>
    <row r="94" s="16" customFormat="1" x14ac:dyDescent="0.3"/>
    <row r="95" s="16" customFormat="1" x14ac:dyDescent="0.3"/>
    <row r="96" s="16" customFormat="1" x14ac:dyDescent="0.3"/>
    <row r="97" s="16" customFormat="1" x14ac:dyDescent="0.3"/>
    <row r="98" s="16" customFormat="1" x14ac:dyDescent="0.3"/>
    <row r="99" s="16" customFormat="1" x14ac:dyDescent="0.3"/>
    <row r="100" s="16" customFormat="1" x14ac:dyDescent="0.3"/>
    <row r="101" s="16" customFormat="1" x14ac:dyDescent="0.3"/>
    <row r="102" s="16" customFormat="1" x14ac:dyDescent="0.3"/>
    <row r="103" s="16" customFormat="1" x14ac:dyDescent="0.3"/>
    <row r="104" s="16" customFormat="1" x14ac:dyDescent="0.3"/>
    <row r="105" s="16" customFormat="1" x14ac:dyDescent="0.3"/>
    <row r="106" s="16" customFormat="1" x14ac:dyDescent="0.3"/>
    <row r="107" s="16" customFormat="1" x14ac:dyDescent="0.3"/>
    <row r="108" s="16" customFormat="1" x14ac:dyDescent="0.3"/>
    <row r="109" s="16" customFormat="1" x14ac:dyDescent="0.3"/>
    <row r="110" s="16" customFormat="1" x14ac:dyDescent="0.3"/>
    <row r="111" s="16" customFormat="1" x14ac:dyDescent="0.3"/>
    <row r="112" s="16" customFormat="1" x14ac:dyDescent="0.3"/>
    <row r="113" s="16" customFormat="1" x14ac:dyDescent="0.3"/>
    <row r="114" s="16" customFormat="1" x14ac:dyDescent="0.3"/>
    <row r="115" s="16" customFormat="1" x14ac:dyDescent="0.3"/>
    <row r="116" s="16" customFormat="1" x14ac:dyDescent="0.3"/>
    <row r="117" s="16" customFormat="1" x14ac:dyDescent="0.3"/>
    <row r="118" s="16" customFormat="1" x14ac:dyDescent="0.3"/>
    <row r="119" s="16" customFormat="1" x14ac:dyDescent="0.3"/>
    <row r="120" s="16" customFormat="1" x14ac:dyDescent="0.3"/>
    <row r="121" s="16" customFormat="1" x14ac:dyDescent="0.3"/>
    <row r="122" s="16" customFormat="1" x14ac:dyDescent="0.3"/>
    <row r="123" s="16" customFormat="1" x14ac:dyDescent="0.3"/>
    <row r="124" s="16" customFormat="1" x14ac:dyDescent="0.3"/>
    <row r="125" s="16" customFormat="1" x14ac:dyDescent="0.3"/>
    <row r="126" s="16" customFormat="1" x14ac:dyDescent="0.3"/>
    <row r="127" s="16" customFormat="1" x14ac:dyDescent="0.3"/>
    <row r="128" s="16" customFormat="1" x14ac:dyDescent="0.3"/>
    <row r="129" s="16" customFormat="1" x14ac:dyDescent="0.3"/>
    <row r="130" s="16" customFormat="1" x14ac:dyDescent="0.3"/>
    <row r="131" s="16" customFormat="1" x14ac:dyDescent="0.3"/>
    <row r="132" s="16" customFormat="1" x14ac:dyDescent="0.3"/>
    <row r="133" s="16" customFormat="1" x14ac:dyDescent="0.3"/>
    <row r="134" s="16" customFormat="1" x14ac:dyDescent="0.3"/>
    <row r="135" s="16" customFormat="1" x14ac:dyDescent="0.3"/>
    <row r="136" s="16" customFormat="1" x14ac:dyDescent="0.3"/>
    <row r="137" s="16" customFormat="1" x14ac:dyDescent="0.3"/>
    <row r="138" s="16" customFormat="1" x14ac:dyDescent="0.3"/>
    <row r="139" s="16" customFormat="1" x14ac:dyDescent="0.3"/>
    <row r="140" s="16" customFormat="1" x14ac:dyDescent="0.3"/>
    <row r="141" s="16" customFormat="1" x14ac:dyDescent="0.3"/>
    <row r="142" s="16" customFormat="1" x14ac:dyDescent="0.3"/>
    <row r="143" s="16" customFormat="1" x14ac:dyDescent="0.3"/>
    <row r="144" s="16" customFormat="1" x14ac:dyDescent="0.3"/>
    <row r="145" s="16" customFormat="1" x14ac:dyDescent="0.3"/>
    <row r="146" s="16" customFormat="1" x14ac:dyDescent="0.3"/>
    <row r="147" s="16" customFormat="1" x14ac:dyDescent="0.3"/>
    <row r="148" s="16" customFormat="1" x14ac:dyDescent="0.3"/>
    <row r="149" s="16" customFormat="1" x14ac:dyDescent="0.3"/>
    <row r="150" s="16" customFormat="1" x14ac:dyDescent="0.3"/>
    <row r="151" s="16" customFormat="1" x14ac:dyDescent="0.3"/>
    <row r="152" s="16" customFormat="1" x14ac:dyDescent="0.3"/>
    <row r="153" s="16" customFormat="1" x14ac:dyDescent="0.3"/>
    <row r="154" s="16" customFormat="1" x14ac:dyDescent="0.3"/>
    <row r="155" s="16" customFormat="1" x14ac:dyDescent="0.3"/>
    <row r="156" s="16" customFormat="1" x14ac:dyDescent="0.3"/>
    <row r="157" s="16" customFormat="1" x14ac:dyDescent="0.3"/>
    <row r="158" s="16" customFormat="1" x14ac:dyDescent="0.3"/>
    <row r="159" s="16" customFormat="1" x14ac:dyDescent="0.3"/>
    <row r="160" s="16" customFormat="1" x14ac:dyDescent="0.3"/>
    <row r="161" s="16" customFormat="1" x14ac:dyDescent="0.3"/>
    <row r="162" s="16" customFormat="1" x14ac:dyDescent="0.3"/>
    <row r="163" s="16" customFormat="1" x14ac:dyDescent="0.3"/>
    <row r="164" s="16" customFormat="1" x14ac:dyDescent="0.3"/>
    <row r="165" s="16" customFormat="1" x14ac:dyDescent="0.3"/>
    <row r="166" s="16" customFormat="1" x14ac:dyDescent="0.3"/>
    <row r="167" s="16" customFormat="1" x14ac:dyDescent="0.3"/>
    <row r="168" s="16" customFormat="1" x14ac:dyDescent="0.3"/>
    <row r="169" s="16" customFormat="1" x14ac:dyDescent="0.3"/>
    <row r="170" s="16" customFormat="1" x14ac:dyDescent="0.3"/>
    <row r="171" s="16" customFormat="1" x14ac:dyDescent="0.3"/>
    <row r="172" s="16" customFormat="1" x14ac:dyDescent="0.3"/>
    <row r="173" s="16" customFormat="1" x14ac:dyDescent="0.3"/>
    <row r="174" s="16" customFormat="1" x14ac:dyDescent="0.3"/>
    <row r="175" s="16" customFormat="1" x14ac:dyDescent="0.3"/>
    <row r="176" s="16" customFormat="1" x14ac:dyDescent="0.3"/>
    <row r="177" s="16" customFormat="1" x14ac:dyDescent="0.3"/>
    <row r="178" s="16" customFormat="1" x14ac:dyDescent="0.3"/>
    <row r="179" s="16" customFormat="1" x14ac:dyDescent="0.3"/>
    <row r="180" s="16" customFormat="1" x14ac:dyDescent="0.3"/>
    <row r="181" s="16" customFormat="1" x14ac:dyDescent="0.3"/>
    <row r="182" s="16" customFormat="1" x14ac:dyDescent="0.3"/>
    <row r="183" s="16" customFormat="1" x14ac:dyDescent="0.3"/>
    <row r="184" s="16" customFormat="1" x14ac:dyDescent="0.3"/>
    <row r="185" s="16" customFormat="1" x14ac:dyDescent="0.3"/>
    <row r="186" s="16" customFormat="1" x14ac:dyDescent="0.3"/>
    <row r="187" s="16" customFormat="1" x14ac:dyDescent="0.3"/>
    <row r="188" s="16" customFormat="1" x14ac:dyDescent="0.3"/>
    <row r="189" s="16" customFormat="1" x14ac:dyDescent="0.3"/>
    <row r="190" s="16" customFormat="1" x14ac:dyDescent="0.3"/>
    <row r="191" s="16" customFormat="1" x14ac:dyDescent="0.3"/>
    <row r="192" s="16" customFormat="1" x14ac:dyDescent="0.3"/>
    <row r="193" s="16" customFormat="1" x14ac:dyDescent="0.3"/>
    <row r="194" s="16" customFormat="1" x14ac:dyDescent="0.3"/>
    <row r="195" s="16" customFormat="1" x14ac:dyDescent="0.3"/>
    <row r="196" s="16" customFormat="1" x14ac:dyDescent="0.3"/>
    <row r="197" s="16" customFormat="1" x14ac:dyDescent="0.3"/>
    <row r="198" s="16" customFormat="1" x14ac:dyDescent="0.3"/>
    <row r="199" s="16" customFormat="1" x14ac:dyDescent="0.3"/>
    <row r="200" s="16" customFormat="1" x14ac:dyDescent="0.3"/>
    <row r="201" s="16" customFormat="1" x14ac:dyDescent="0.3"/>
    <row r="202" s="16" customFormat="1" x14ac:dyDescent="0.3"/>
    <row r="203" s="16" customFormat="1" x14ac:dyDescent="0.3"/>
    <row r="204" s="16" customFormat="1" x14ac:dyDescent="0.3"/>
    <row r="205" s="16" customFormat="1" x14ac:dyDescent="0.3"/>
    <row r="206" s="16" customFormat="1" x14ac:dyDescent="0.3"/>
    <row r="207" s="16" customFormat="1" x14ac:dyDescent="0.3"/>
    <row r="208" s="16" customFormat="1" x14ac:dyDescent="0.3"/>
    <row r="209" s="16" customFormat="1" x14ac:dyDescent="0.3"/>
    <row r="210" s="16" customFormat="1" x14ac:dyDescent="0.3"/>
    <row r="211" s="16" customFormat="1" x14ac:dyDescent="0.3"/>
    <row r="212" s="16" customFormat="1" x14ac:dyDescent="0.3"/>
    <row r="213" s="16" customFormat="1" x14ac:dyDescent="0.3"/>
    <row r="214" s="16" customFormat="1" x14ac:dyDescent="0.3"/>
    <row r="215" s="16" customFormat="1" x14ac:dyDescent="0.3"/>
    <row r="216" s="16" customFormat="1" x14ac:dyDescent="0.3"/>
    <row r="217" s="16" customFormat="1" x14ac:dyDescent="0.3"/>
    <row r="218" s="16" customFormat="1" x14ac:dyDescent="0.3"/>
    <row r="219" s="16" customFormat="1" x14ac:dyDescent="0.3"/>
    <row r="220" s="16" customFormat="1" x14ac:dyDescent="0.3"/>
    <row r="221" s="16" customFormat="1" x14ac:dyDescent="0.3"/>
    <row r="222" s="16" customFormat="1" x14ac:dyDescent="0.3"/>
    <row r="223" s="16" customFormat="1" x14ac:dyDescent="0.3"/>
    <row r="224" s="16" customFormat="1" x14ac:dyDescent="0.3"/>
    <row r="225" s="16" customFormat="1" x14ac:dyDescent="0.3"/>
    <row r="226" s="16" customFormat="1" x14ac:dyDescent="0.3"/>
    <row r="227" s="16" customFormat="1" x14ac:dyDescent="0.3"/>
    <row r="228" s="16" customFormat="1" x14ac:dyDescent="0.3"/>
    <row r="229" s="16" customFormat="1" x14ac:dyDescent="0.3"/>
    <row r="230" s="16" customFormat="1" x14ac:dyDescent="0.3"/>
    <row r="231" s="16" customFormat="1" x14ac:dyDescent="0.3"/>
    <row r="232" s="16" customFormat="1" x14ac:dyDescent="0.3"/>
    <row r="233" s="16" customFormat="1" x14ac:dyDescent="0.3"/>
    <row r="234" s="16" customFormat="1" x14ac:dyDescent="0.3"/>
    <row r="235" s="16" customFormat="1" x14ac:dyDescent="0.3"/>
    <row r="236" s="16" customFormat="1" x14ac:dyDescent="0.3"/>
    <row r="237" s="16" customFormat="1" x14ac:dyDescent="0.3"/>
    <row r="238" s="16" customFormat="1" x14ac:dyDescent="0.3"/>
    <row r="239" s="16" customFormat="1" x14ac:dyDescent="0.3"/>
    <row r="240" s="16" customFormat="1" x14ac:dyDescent="0.3"/>
    <row r="241" s="16" customFormat="1" x14ac:dyDescent="0.3"/>
    <row r="242" s="16" customFormat="1" x14ac:dyDescent="0.3"/>
    <row r="243" s="16" customFormat="1" x14ac:dyDescent="0.3"/>
    <row r="244" s="16" customFormat="1" x14ac:dyDescent="0.3"/>
    <row r="245" s="16" customFormat="1" x14ac:dyDescent="0.3"/>
    <row r="246" s="16" customFormat="1" x14ac:dyDescent="0.3"/>
    <row r="247" s="16" customFormat="1" x14ac:dyDescent="0.3"/>
    <row r="248" s="16" customFormat="1" x14ac:dyDescent="0.3"/>
    <row r="249" s="16" customFormat="1" x14ac:dyDescent="0.3"/>
    <row r="250" s="16" customFormat="1" x14ac:dyDescent="0.3"/>
    <row r="251" s="16" customFormat="1" x14ac:dyDescent="0.3"/>
    <row r="252" s="16" customFormat="1" x14ac:dyDescent="0.3"/>
    <row r="253" s="16" customFormat="1" x14ac:dyDescent="0.3"/>
    <row r="254" s="16" customFormat="1" x14ac:dyDescent="0.3"/>
    <row r="255" s="16" customFormat="1" x14ac:dyDescent="0.3"/>
    <row r="256" s="16" customFormat="1" x14ac:dyDescent="0.3"/>
    <row r="257" s="16" customFormat="1" x14ac:dyDescent="0.3"/>
    <row r="258" s="16" customFormat="1" x14ac:dyDescent="0.3"/>
    <row r="259" s="16" customFormat="1" x14ac:dyDescent="0.3"/>
    <row r="260" s="16" customFormat="1" x14ac:dyDescent="0.3"/>
    <row r="261" s="16" customFormat="1" x14ac:dyDescent="0.3"/>
    <row r="262" s="16" customFormat="1" x14ac:dyDescent="0.3"/>
    <row r="263" s="16" customFormat="1" x14ac:dyDescent="0.3"/>
    <row r="264" s="16" customFormat="1" x14ac:dyDescent="0.3"/>
    <row r="265" s="16" customFormat="1" x14ac:dyDescent="0.3"/>
  </sheetData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Fljos de Efectivo</vt:lpstr>
      <vt:lpstr>Comparativo Balance Situación</vt:lpstr>
      <vt:lpstr>Flujo Efectivo Auditoria</vt:lpstr>
      <vt:lpstr>Compar.Balance Auditoria </vt:lpstr>
      <vt:lpstr>'Compar.Balance Auditoria '!Área_de_impresión</vt:lpstr>
      <vt:lpstr>'Comparativo Balance Situación'!Área_de_impresión</vt:lpstr>
      <vt:lpstr>'Fljos de Efectivo'!Área_de_impresión</vt:lpstr>
      <vt:lpstr>'Flujo Efectivo Auditoria'!Área_de_impresión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2019-05-21T20:46:12Z</dcterms:modified>
</cp:coreProperties>
</file>