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9.xml" ContentType="application/vnd.openxmlformats-officedocument.drawingml.chartshapes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10.xml" ContentType="application/vnd.openxmlformats-officedocument.drawingml.chartshapes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13.xml" ContentType="application/vnd.openxmlformats-officedocument.drawingml.chartshapes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4.xml" ContentType="application/vnd.openxmlformats-officedocument.drawingml.chartshapes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7.xml" ContentType="application/vnd.openxmlformats-officedocument.drawingml.chartshapes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20.xml" ContentType="application/vnd.openxmlformats-officedocument.drawingml.chartshapes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21.xml" ContentType="application/vnd.openxmlformats-officedocument.drawingml.chartshapes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22.xml" ContentType="application/vnd.openxmlformats-officedocument.drawingml.chartshapes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23.xml" ContentType="application/vnd.openxmlformats-officedocument.drawingml.chartshapes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2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Compartida\PEI\"/>
    </mc:Choice>
  </mc:AlternateContent>
  <bookViews>
    <workbookView xWindow="25605" yWindow="0" windowWidth="27195" windowHeight="15360" activeTab="2"/>
  </bookViews>
  <sheets>
    <sheet name="Portada" sheetId="1" r:id="rId1"/>
    <sheet name="Diana estratégica" sheetId="6" r:id="rId2"/>
    <sheet name="Eje 1" sheetId="2" r:id="rId3"/>
    <sheet name="Eje 2" sheetId="3" r:id="rId4"/>
    <sheet name="Eje 3" sheetId="4" r:id="rId5"/>
    <sheet name="Eje 4" sheetId="5" r:id="rId6"/>
    <sheet name="Resultados" sheetId="7" r:id="rId7"/>
  </sheets>
  <externalReferences>
    <externalReference r:id="rId8"/>
    <externalReference r:id="rId9"/>
  </externalReferences>
  <definedNames>
    <definedName name="_xlnm.Print_Area" localSheetId="6">Resultados!$A$1:$X$41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" i="4" l="1"/>
  <c r="Z9" i="4" s="1"/>
  <c r="Y9" i="5" l="1"/>
  <c r="Y8" i="5"/>
  <c r="Z8" i="5" l="1"/>
  <c r="Y17" i="5" l="1"/>
  <c r="Z17" i="5" s="1"/>
  <c r="Y30" i="4"/>
  <c r="Z30" i="4" s="1"/>
  <c r="Y22" i="4"/>
  <c r="Y23" i="4"/>
  <c r="Y21" i="4"/>
  <c r="Y10" i="4"/>
  <c r="Y11" i="4"/>
  <c r="Y12" i="4"/>
  <c r="Y13" i="4"/>
  <c r="Y9" i="4"/>
  <c r="Y33" i="3"/>
  <c r="Z33" i="3" s="1"/>
  <c r="Y26" i="3"/>
  <c r="Y25" i="3"/>
  <c r="Y19" i="3"/>
  <c r="Y18" i="3"/>
  <c r="Z18" i="3" s="1"/>
  <c r="AI18" i="3" s="1"/>
  <c r="AI20" i="3" s="1"/>
  <c r="Y9" i="3"/>
  <c r="Y10" i="3"/>
  <c r="Y8" i="3"/>
  <c r="Y30" i="2"/>
  <c r="Y29" i="2"/>
  <c r="Y21" i="2"/>
  <c r="Y20" i="2"/>
  <c r="Y10" i="2"/>
  <c r="Y9" i="2"/>
  <c r="Z9" i="2" s="1"/>
  <c r="H4" i="2"/>
  <c r="H4" i="3"/>
  <c r="H4" i="4"/>
  <c r="H4" i="5"/>
  <c r="I22" i="1"/>
  <c r="V42" i="7"/>
  <c r="AI30" i="4" l="1"/>
  <c r="AI32" i="4" s="1"/>
  <c r="AI35" i="4" s="1"/>
  <c r="Z40" i="4"/>
  <c r="AI40" i="4" s="1"/>
  <c r="AI42" i="4" s="1"/>
  <c r="AK17" i="5"/>
  <c r="AK19" i="5" s="1"/>
  <c r="AK21" i="5" s="1"/>
  <c r="Z26" i="5"/>
  <c r="AK26" i="5" s="1"/>
  <c r="AK28" i="5" s="1"/>
  <c r="AI33" i="3"/>
  <c r="AI35" i="3" s="1"/>
  <c r="AI38" i="3" s="1"/>
  <c r="Z43" i="3"/>
  <c r="AI34" i="4"/>
  <c r="AI22" i="3"/>
  <c r="AI23" i="3"/>
  <c r="Z8" i="3"/>
  <c r="AI8" i="3" s="1"/>
  <c r="AI10" i="3" s="1"/>
  <c r="AI13" i="3" s="1"/>
  <c r="Z21" i="4"/>
  <c r="AI21" i="4" s="1"/>
  <c r="AI23" i="4" s="1"/>
  <c r="Z25" i="3"/>
  <c r="AI25" i="3" s="1"/>
  <c r="AI27" i="3" s="1"/>
  <c r="Z29" i="2"/>
  <c r="Z20" i="2"/>
  <c r="AG20" i="2" s="1"/>
  <c r="AG22" i="2" s="1"/>
  <c r="AG9" i="2"/>
  <c r="AG11" i="2" s="1"/>
  <c r="AI9" i="4"/>
  <c r="AI11" i="4" s="1"/>
  <c r="AK8" i="5"/>
  <c r="AK10" i="5" s="1"/>
  <c r="AI45" i="4" l="1"/>
  <c r="AI44" i="4"/>
  <c r="AI43" i="3"/>
  <c r="AI45" i="3" s="1"/>
  <c r="AI48" i="3" s="1"/>
  <c r="BS9" i="7"/>
  <c r="CD8" i="7" s="1"/>
  <c r="CD10" i="7" s="1"/>
  <c r="AK22" i="5"/>
  <c r="AK31" i="5"/>
  <c r="AK30" i="5"/>
  <c r="AI37" i="3"/>
  <c r="AG29" i="2"/>
  <c r="AG31" i="2" s="1"/>
  <c r="AG33" i="2" s="1"/>
  <c r="Z40" i="2"/>
  <c r="AG40" i="2" s="1"/>
  <c r="AG42" i="2" s="1"/>
  <c r="AI12" i="3"/>
  <c r="AI26" i="4"/>
  <c r="AI25" i="4"/>
  <c r="AI13" i="4"/>
  <c r="AI14" i="4"/>
  <c r="AG24" i="2"/>
  <c r="AG25" i="2"/>
  <c r="AI29" i="3"/>
  <c r="AI30" i="3"/>
  <c r="AG13" i="2"/>
  <c r="AG14" i="2"/>
  <c r="AK13" i="5"/>
  <c r="AK12" i="5"/>
  <c r="AI47" i="3" l="1"/>
  <c r="CD12" i="7"/>
  <c r="CD13" i="7"/>
  <c r="AG34" i="2"/>
  <c r="AG45" i="2"/>
  <c r="AG44" i="2"/>
</calcChain>
</file>

<file path=xl/comments1.xml><?xml version="1.0" encoding="utf-8"?>
<comments xmlns="http://schemas.openxmlformats.org/spreadsheetml/2006/main">
  <authors>
    <author>Cata Esquivel</author>
  </authors>
  <commentList>
    <comment ref="D16" authorId="0" shapeId="0">
      <text>
        <r>
          <rPr>
            <b/>
            <sz val="10"/>
            <color rgb="FF000000"/>
            <rFont val="Tahoma"/>
            <family val="2"/>
          </rPr>
          <t>Cata Esquivel: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<sst xmlns="http://schemas.openxmlformats.org/spreadsheetml/2006/main" count="480" uniqueCount="201">
  <si>
    <t>Objetivo Estratégico 1.1</t>
  </si>
  <si>
    <t>Metas:</t>
  </si>
  <si>
    <t>Indicadores</t>
  </si>
  <si>
    <t xml:space="preserve">Al 2019 contar con propuesta y financiamiento de la Unidad de Investigación </t>
  </si>
  <si>
    <t xml:space="preserve">Propuesta de financiamiento de la Unidad de Investigación </t>
  </si>
  <si>
    <t>Al 2019 contar con los mecanismos efectivos para dar repuesta a las consultas de los agremiados en tiempo real</t>
  </si>
  <si>
    <t>Mecanismos implementados para dar repuesta a las consultas de los agremiados en tiempo real</t>
  </si>
  <si>
    <t>Acciones estratégicas</t>
  </si>
  <si>
    <t>Responsables</t>
  </si>
  <si>
    <t>Proyectos  estratégicos</t>
  </si>
  <si>
    <t>Coordinar permanentemente con las universidades a nivel nacional e internacional</t>
  </si>
  <si>
    <t xml:space="preserve">Junta Directiva y Unidad de Investigación </t>
  </si>
  <si>
    <t xml:space="preserve">Asamblea General </t>
  </si>
  <si>
    <t>Asignar una partida presupuestaria para el tema de investigación</t>
  </si>
  <si>
    <t>Dirección Ejecutiva</t>
  </si>
  <si>
    <t>Desarrollo de un observatorio costarricense  de  psicología.</t>
  </si>
  <si>
    <t>Unidad Técnica</t>
  </si>
  <si>
    <t xml:space="preserve">Elaborar lineamientos básicos de buenas prácticas en los procesos de investigación </t>
  </si>
  <si>
    <t xml:space="preserve">Establecer las acciones de coordinación entre la Unidad de Investigación y la Revista del CPPCR para facilitar publicaciones </t>
  </si>
  <si>
    <t xml:space="preserve">Fortalecer la estructura interna de la Revista </t>
  </si>
  <si>
    <t>Junta Directiva</t>
  </si>
  <si>
    <t>Objetivo Estratégico 1.2</t>
  </si>
  <si>
    <t>Definir políticas, manuales y protocolos de buenas prácticas para el ejercicio profesional</t>
  </si>
  <si>
    <t>Al 2020 tener políticas, manuales y protocolos de buenas prácticas para el ejercicio profesional implementados</t>
  </si>
  <si>
    <t>Políticas, manuales y protocolos de buenas prácticas para el ejercicio profesional implementados</t>
  </si>
  <si>
    <t xml:space="preserve">Instrumentos de evaluación implementados para cada proceso de actualización, certificación y recertificación </t>
  </si>
  <si>
    <t>Acciones Estratégicas</t>
  </si>
  <si>
    <t xml:space="preserve">Elaborar políticas institucionales que orienten el ejercicio profesional </t>
  </si>
  <si>
    <t xml:space="preserve">Elaboración de un manual orientador para buenas prácticas en los procesos de evaluación psicológica de idoneidad mental </t>
  </si>
  <si>
    <t xml:space="preserve"> Fiscalía y Junta Directiva </t>
  </si>
  <si>
    <t>Definir el proceso de recertificación profesional</t>
  </si>
  <si>
    <t xml:space="preserve">Unidad de Capacitación </t>
  </si>
  <si>
    <t>Desarrollo de un perfil profesional general y específicos por área</t>
  </si>
  <si>
    <t>Fiscalía y Junta Directiva</t>
  </si>
  <si>
    <t>Diseñar, construir y aplicar una  prueba diagnóstica de la formación profesional  de incorporación al CPPCR</t>
  </si>
  <si>
    <t>Desarrollo de instrumentos y manuales requeridos de evaluación para cada proceso de actualización, certificación y recertificación</t>
  </si>
  <si>
    <t xml:space="preserve">Cada comisión creada por reglamento, la Oficina de Capacitación y la Dirección Técnica  </t>
  </si>
  <si>
    <t>Impulsar el análisis de la  malla curricular base, con un tronco común para las distintas disciplinas en la psicologia, en alianza con las Universidades.</t>
  </si>
  <si>
    <t>Objetivo Estratégico 1.3</t>
  </si>
  <si>
    <t>Fomentar espacios de actualización y gestión de conocimientos de la psicología como disciplina científica</t>
  </si>
  <si>
    <t>Al 2020 implementar la plataforma de servicios en línea y desarrollo de capacitación virtual</t>
  </si>
  <si>
    <t>Plataforma de servicios en línea y desarrollo de capacitación virtual implementada</t>
  </si>
  <si>
    <t xml:space="preserve">Al menos 5 convenios al 2020 con universidades y organizaciones formales de desarrollo profesional </t>
  </si>
  <si>
    <t xml:space="preserve">Número de convenios con universidades y organizaciones formales de desarrollo profesional </t>
  </si>
  <si>
    <t xml:space="preserve">Fortalecer los mecanismos de evaluación de las capacitaciones </t>
  </si>
  <si>
    <t>Unidad de Capacitación</t>
  </si>
  <si>
    <t xml:space="preserve">Ampliación de la oferta de  capacitacion  presencial con la utilización de recursos tecnológicos </t>
  </si>
  <si>
    <t>Asamblea- Junta Directiva- Unidad de Capacitación</t>
  </si>
  <si>
    <t xml:space="preserve">Establecer mecanismos de participación para identificar necesidades de capacitación </t>
  </si>
  <si>
    <t xml:space="preserve">Diseño e implementación de la plataforma de  capacitaciones virtuales </t>
  </si>
  <si>
    <t xml:space="preserve">Gestionar convenios con las universidades y organizaciones formales de desarrollo profesional para ofertas de capacitación </t>
  </si>
  <si>
    <t xml:space="preserve">Generar certificaciones de formación profesional </t>
  </si>
  <si>
    <t xml:space="preserve">Objetivo Estratégico 2.1 </t>
  </si>
  <si>
    <t>Al menos una estrategia implementada en coordinación con la Secretaría Técnica de Salud Mental del Ministerio de Salud al año</t>
  </si>
  <si>
    <t>Número de estrategia implementadas en coordinación con la Secretaría Técnica de Salud Mental del Ministerio de Salud al año</t>
  </si>
  <si>
    <t>Al menos una campaña de promoción al año en coordinación con la Secretaría Técnica de Salud Mental del Ministerio de Salud</t>
  </si>
  <si>
    <t>Número de campaña de promoción implementadas al año en coordinación con la Secretaría Técnica de Salud Mental del Ministerio de Salud</t>
  </si>
  <si>
    <t>Al menos dos actividades dirigidas a la sociedad civil al año, en coordinación con la Secretaría Técnica de Salud Mental del Ministerio de Salud</t>
  </si>
  <si>
    <t>Número de actividades dirigidas a la sociedad civil al año, en coordinación con la Secretaría Técnica de Salud Mental del Ministerio de Salud</t>
  </si>
  <si>
    <t xml:space="preserve">Fortalecer la coordinación con la Secretaría Técnica de Salud Mental del Ministerio de Salud para generar las estrategias de implementación de la Política de Salud Mental </t>
  </si>
  <si>
    <t>Comisión de Salud Mental</t>
  </si>
  <si>
    <t>Desarrollo de una campaña de información y divulgación para profesionales en psicología respecto de la política de Salud Mental</t>
  </si>
  <si>
    <t>Comisión de Salud Mental e Unidad de Capacitaciones</t>
  </si>
  <si>
    <t xml:space="preserve">Promover servicios profesionales para la atención de la población infanto juvenil que pueda intervenir psicológicamente y articular el apoyo de redes institucionales </t>
  </si>
  <si>
    <t xml:space="preserve">Comisión de Salud Mental </t>
  </si>
  <si>
    <t>Desarrollar jornadas de estudio y capacitación en Salud Mental que sirvan como insumo para la definición de fenómenos relevantes en diferentes regiones del país</t>
  </si>
  <si>
    <t xml:space="preserve">Oficina de comunicación y Comisión de Salud Mental </t>
  </si>
  <si>
    <t>Orientar y divulgar la semana nacional de la Psicología para alcanzar mayor población en general (Psicólogos, estudiantes y sociedad)</t>
  </si>
  <si>
    <t xml:space="preserve">Unidad de Capacitación y Foro de Directores de carrera </t>
  </si>
  <si>
    <t>Objetivo Estratégico 2.2</t>
  </si>
  <si>
    <t>Implementar una estrategia de comunicación y divulgación dirigida a la sociedad civil sobre el quehacer de los profesionales en psicología</t>
  </si>
  <si>
    <t>Desarrollo de al menos una campaña anual sobre el quehacer de los profesionales en psicología, utilizando materiales informativos</t>
  </si>
  <si>
    <t>Número de campañas desarrolladad anualmente sobre el quehacer de los profesionales en psicología</t>
  </si>
  <si>
    <t xml:space="preserve">Al menos dos actividades de proyección orientadas a la sociedad civil  </t>
  </si>
  <si>
    <t>Número de actividades de proyección orientadas a la sociedad civil realizadas</t>
  </si>
  <si>
    <t xml:space="preserve">Generar patrocinios y convenios estratégicos para el desarrollo de las campañas de comunicación </t>
  </si>
  <si>
    <t xml:space="preserve">Junta Directiva y Oficina de Comunicación </t>
  </si>
  <si>
    <t>Desarrollo de materiales audiovisuales que identifiquen la Psicología como una ciencia, con principios teóricos y metodológicos probados, en los diferentes ámbitos de acción</t>
  </si>
  <si>
    <t xml:space="preserve">Junta Directiva, Unidad de Comunicaciones junto con socios estratégicos </t>
  </si>
  <si>
    <t xml:space="preserve">Fortalecer la Oficina de Comunicación para el desarrollo de las campañas de comunicación y divulgación </t>
  </si>
  <si>
    <t>Junta Directiva y Dirección Ejecutiva</t>
  </si>
  <si>
    <t>Objetivo Estratégico 2.3</t>
  </si>
  <si>
    <t xml:space="preserve">Indicadores </t>
  </si>
  <si>
    <t>Crear una política institucional de Responsabilidad Social del CPPCR  en cooperación con asociaciones y empresas del país</t>
  </si>
  <si>
    <t>Al 2018 crear la Comisión de Responsabilidad Social</t>
  </si>
  <si>
    <t>Comisión de Responsabilidad Social creada</t>
  </si>
  <si>
    <t xml:space="preserve">Al menos un proyecto factible derivado de la legislación existente </t>
  </si>
  <si>
    <t>Número de proyectos desarrollados derivados de la legislación</t>
  </si>
  <si>
    <t xml:space="preserve">Crear una Comisión de Responsabilidad Social </t>
  </si>
  <si>
    <t xml:space="preserve">Creación y diculgación de la política de Responsabilidad Social del CPPCR </t>
  </si>
  <si>
    <t xml:space="preserve">Fiscalía y Comisión de Responsabilidad Social </t>
  </si>
  <si>
    <t xml:space="preserve">Promover la apertura de TCU, prácticas universitarias, entre otros relacionados con programas de responsabilidad social </t>
  </si>
  <si>
    <t>Junta Directiva y la Comisión de Responsabilidad Social</t>
  </si>
  <si>
    <t xml:space="preserve">Valorar las oportunidades de proyectos de Responsabilidad Social derivados de la legislación existentes </t>
  </si>
  <si>
    <t xml:space="preserve">Comisión de Responsabilidad Social </t>
  </si>
  <si>
    <t>Objetivo Estratégico 2.4</t>
  </si>
  <si>
    <t>Desarrollar una imagen institucional de excelencia</t>
  </si>
  <si>
    <t xml:space="preserve">Lograr al 2020 un aumento de al menos un 15% progresivo en el Índice de Transparencia Institucional de la Defensoría de los Habitantes </t>
  </si>
  <si>
    <t xml:space="preserve">Porcentaje de aumento en el Índice de Transparencia Institucional de la Defensoría de los Habitantes </t>
  </si>
  <si>
    <t>Diseñar e implementar una estrategia de proyección a nivel nacional con el propósito de promover la diversidad de los servicios que ofrecen los profesionales en psicologia</t>
  </si>
  <si>
    <t>Junta Directiva- Dirección Ejecutiva</t>
  </si>
  <si>
    <t>Desarrollo de proyecto sostenible de mejora continua de la imagen y proyección del Colegio como una institución pública no estatal al servicio de los ciudadanos</t>
  </si>
  <si>
    <t>Establecer una estrategia de articulacion, influencia y acuerdos con diferentes actores interesados en la mejora de las capacidades profesionales</t>
  </si>
  <si>
    <t>Definición de un reconocimiento a la carrera profesional de los Psicologos</t>
  </si>
  <si>
    <t>Actualizar los signos internos y externos que representan al Colegio</t>
  </si>
  <si>
    <t>Eje Estratégico 3. Fortalecimiento de la Gestión Institucional</t>
  </si>
  <si>
    <t>Objetivo Estratégico 3.1</t>
  </si>
  <si>
    <t xml:space="preserve">Fortalecer los procesos de gestión interna garantizando calidad y excelencia en los servicios brindados </t>
  </si>
  <si>
    <t xml:space="preserve">Al 2019 contar con una Contraloría de Servicios adscrita al Departamento de Servicio al Colegiado. </t>
  </si>
  <si>
    <t>Contraloría de Servicios adscrita al Departamento de Servicio al Colegiado en funcionamiento</t>
  </si>
  <si>
    <t>Al 2019 contar con los procedimientos de control interno acordes a lo establecido en la Ley de Control Interno</t>
  </si>
  <si>
    <t>Manual de procedimientos de control interno acordes a lo establecido en la Ley de Control Interno</t>
  </si>
  <si>
    <t>Al 2019 contar con una Dirección Técnica que permita desahogar la carga de proyectos que supervisa la Fiscalía.</t>
  </si>
  <si>
    <t>Dirección Técnica en funcionamiento</t>
  </si>
  <si>
    <t>Al 2019 contar con el Manual de Procedimientos del CPPCR</t>
  </si>
  <si>
    <t>Manual de Procedimientos del CPPCR</t>
  </si>
  <si>
    <t>Al 2019 establecer indicadores de gestión en cada área funcional del CPPCR</t>
  </si>
  <si>
    <t>Definición de los indicadores de gestión en cada área funcional del CPPCR</t>
  </si>
  <si>
    <t>Desarrollar e implementar los procesos de control interno</t>
  </si>
  <si>
    <t xml:space="preserve">Definición de la unidad de Contraloría de Servicios y asignarle presupuesto </t>
  </si>
  <si>
    <t xml:space="preserve">Desarrollar un programa de capacitación para el personal orientado en el servicio al cliente </t>
  </si>
  <si>
    <t>Elaboración del Manual de Procedimientos del CPPCR</t>
  </si>
  <si>
    <t>Dirección Ejecutiva y cada área funcional</t>
  </si>
  <si>
    <t>Establecer los indicadores de gestión en cada área funcional del CPPCR</t>
  </si>
  <si>
    <t xml:space="preserve">Desarrollo de  un sistema de Gestión del Colegio, alineado con el Plan Estratégico </t>
  </si>
  <si>
    <t xml:space="preserve">Dirección Ejecutiva </t>
  </si>
  <si>
    <t>Definir políticas institucionales del Talento Humano, con normas que promuevan el desarrollo de competencias y una carrera administrativa que permita consolidar una cultura y visión organizativa de largo plazo.</t>
  </si>
  <si>
    <t>Objetivo Estratégico 3.2</t>
  </si>
  <si>
    <t>Fortalecer las plataformas tecnológicas para suplir las necesidades de los agremiados en todo el país</t>
  </si>
  <si>
    <t xml:space="preserve">Al 2019 la aprobación del presupuesto para la segunda fase de conectividad que facilite la prestación de servicios  </t>
  </si>
  <si>
    <t xml:space="preserve">Aprobación del presupuesto para la segunda fase de conectividad que facilite la prestación de servicios  </t>
  </si>
  <si>
    <t xml:space="preserve">Al 2020 la implementación del presupuesto para la segunda fase de conectividad que facilite la prestación de servicios  </t>
  </si>
  <si>
    <t>Presupuesto implementado para la segunda fase de conectividad</t>
  </si>
  <si>
    <t>Al 2019 contar con un mapeo de concentración nacional de los Profesionales en Psicología para el estudio de factibilidad de Oficinas Regionales del Colegio.</t>
  </si>
  <si>
    <t>Mapeo de concentración nacional de los Profesionales en Psicología para el estudio de factibilidad de Oficinas Regionales del Colegio.</t>
  </si>
  <si>
    <t xml:space="preserve">Designar y aprobar el presupuesto para la segunda fase de conectividad que facilite la prestación de servicios  </t>
  </si>
  <si>
    <t>Estudio de factibilidad de Oficinas regionales en los cantones/provincias donde se ubican mayor concentración de Profesionales para ofrecerles servicios del Colegio</t>
  </si>
  <si>
    <t xml:space="preserve">Junta Directiva- Dirección Ejecutiva. </t>
  </si>
  <si>
    <t>Digitalizar la plataforma de servicios que se brindan en el CPPCR</t>
  </si>
  <si>
    <t xml:space="preserve">Desarrollar herramientas tecnológicas que faciliten el contacto con los agremiados </t>
  </si>
  <si>
    <t xml:space="preserve">Dirección Ejecutiva y Unidad de Tecnologías de Información </t>
  </si>
  <si>
    <t>Objetivo Estratégico 3.3</t>
  </si>
  <si>
    <t>Promover los formatos interactivos en el proceso de divulgación de la normativa vinculante al CPPCR</t>
  </si>
  <si>
    <t xml:space="preserve">Al 2020 implementado los formatos interactivos </t>
  </si>
  <si>
    <t>Formatos interactivos implementados</t>
  </si>
  <si>
    <t> Elaboración de portales interactivos que instruyan a los profesionales de forma amigable las normas vinculantes al ejercicio profesional</t>
  </si>
  <si>
    <t xml:space="preserve">Eje Estratégico 4. Fortalecer la relación con los agremiados </t>
  </si>
  <si>
    <t>Objetivo Estratégico 4.1</t>
  </si>
  <si>
    <t>Fomentar espacios que promuevan la integración del gremio</t>
  </si>
  <si>
    <t>Al primer semestre del 2019 crear la Comisión de Integración Gremial</t>
  </si>
  <si>
    <t>Comisión de Integración Gremial creada</t>
  </si>
  <si>
    <t xml:space="preserve">Al segundo semestre del 2019 crear una agenda de espacios de autocuidado y salud psicológica para agremiados </t>
  </si>
  <si>
    <t>Agenda de espacios de autocuidado y salud psicológica para agremiados creada</t>
  </si>
  <si>
    <t xml:space="preserve">Generar espacios de autocuidado y salud psicológica para agremiados </t>
  </si>
  <si>
    <t>Comisión de Integración Gremial</t>
  </si>
  <si>
    <t>Objetivo Estratégico 4.2</t>
  </si>
  <si>
    <t>Implementar estrategias de comunicación y posicionamiento que fortalezcan la identidad gremial</t>
  </si>
  <si>
    <t xml:space="preserve">Al menos una estrategia de comunicación de la identidad del profesional en psicología dirigida al gremio </t>
  </si>
  <si>
    <t>Estrategia de comunicación de la identidad del profesional en psicología implementada</t>
  </si>
  <si>
    <t>Generar por medio de diversos canales de comunicación mensajes dirigidos al gremio de la identidad del profesional en psicología en CR</t>
  </si>
  <si>
    <t xml:space="preserve">Dirección ejecutiva y Oficina de comunicación  </t>
  </si>
  <si>
    <t xml:space="preserve">Generar espacios en conjunto con las universidades para fomentar la identidad gremial del futuro del profesional en psicología </t>
  </si>
  <si>
    <t>Plan estratégico Colegio de Profesionales en Psicología de Costa Rica 2019-2022</t>
  </si>
  <si>
    <t xml:space="preserve">Proceso facilitado por S&amp;M consultores </t>
  </si>
  <si>
    <t>Actividades realizadas</t>
  </si>
  <si>
    <t>Porcentaje de avance</t>
  </si>
  <si>
    <t>Tacómetro</t>
  </si>
  <si>
    <t>EJE ESTRATÉGICO 1.1</t>
  </si>
  <si>
    <t>EJE ESTRATÉGICO 1.2</t>
  </si>
  <si>
    <t>EJE ESTRATÉGICO 1.3</t>
  </si>
  <si>
    <t>EJE ESTRATÉGICO 2.1</t>
  </si>
  <si>
    <t>EJE ESTRATÉGICO 2.4</t>
  </si>
  <si>
    <t>EJE ESTRATÉGICO 2.3</t>
  </si>
  <si>
    <t>EJE ESTRATÉGICO 2.2</t>
  </si>
  <si>
    <t>EJE ESTRATÉGICO 3.1</t>
  </si>
  <si>
    <t>EJE ESTRATÉGICO 3.3</t>
  </si>
  <si>
    <t>EJE ESTRATÉGICO 3+4.1</t>
  </si>
  <si>
    <t>EJE ESTRATÉGICO 4.2</t>
  </si>
  <si>
    <t>Evidencia objetiva</t>
  </si>
  <si>
    <t>Observaciones</t>
  </si>
  <si>
    <t xml:space="preserve">Fecha de actualización: </t>
  </si>
  <si>
    <t>Fecha de actualización:</t>
  </si>
  <si>
    <t>Eje Estratégico 2. Fortalecer la incidencia del quehacer 
de la psicología en el país</t>
  </si>
  <si>
    <t>Eje Estratégico 1. Fortalecimiento de la psicología 
como disciplina profesional</t>
  </si>
  <si>
    <t>Insuficiente</t>
  </si>
  <si>
    <t xml:space="preserve">Datos a Graficar </t>
  </si>
  <si>
    <t>Suficiente</t>
  </si>
  <si>
    <t>Bueno</t>
  </si>
  <si>
    <t>Grados</t>
  </si>
  <si>
    <t xml:space="preserve">Excelente </t>
  </si>
  <si>
    <t>Puntos</t>
  </si>
  <si>
    <t>X</t>
  </si>
  <si>
    <t>Y</t>
  </si>
  <si>
    <t>Fomentar procesos de investigación básica y aplicada con rigurosidad científica que orienten y promuevan las buenas prácticas del ejercicio profesional</t>
  </si>
  <si>
    <t>Unidad de Investigación</t>
  </si>
  <si>
    <t>Creación de una unidad técnica dedicada a la investigación.</t>
  </si>
  <si>
    <t>Al 2020 contar con los instrumentos de evaluación requeridos para cada proceso de actualización, certificación y recertificación, debidamente aprobados</t>
  </si>
  <si>
    <t xml:space="preserve"> Generar estrategias para la  implementación de  la  política  de  salud mental con las instituciones públicas, privadas y otros entre u organizaicones del país relacionadas con salud mental y afectiva.</t>
  </si>
  <si>
    <t>Al 2019 contar con los mecanismos efectivos para dar respuesta a las consultas de los agremiados en tiempo real</t>
  </si>
  <si>
    <t>Mecanismos implementados para dar respuesta a las consultas de los agremiados en tiempo real</t>
  </si>
  <si>
    <t xml:space="preserve">Crear la Comisión de Integración Gremial que fomente los espacios de autocuidado en las diferentes instancias en que se desempeñan los y las profesionales.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</si>
</sst>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#,##0_ ;\-#,##0\ "/>
  </numFmts>
  <fonts count="26">
    <font>
      <sz val="12"/>
      <color theme="1"/>
      <name val="Calibri"/>
      <family val="2"/>
      <scheme val="minor"/>
    </font>
    <font>
      <sz val="12"/>
      <color theme="1"/>
      <name val="Avenir Next Regular"/>
    </font>
    <font>
      <b/>
      <sz val="10"/>
      <color rgb="FF000000"/>
      <name val="Avenir Next Regular"/>
    </font>
    <font>
      <sz val="10"/>
      <color rgb="FF000000"/>
      <name val="Avenir Next Regular"/>
    </font>
    <font>
      <sz val="10.5"/>
      <color rgb="FFA6A6A6"/>
      <name val="Calibri"/>
      <family val="2"/>
    </font>
    <font>
      <b/>
      <sz val="22"/>
      <color rgb="FF000000"/>
      <name val="Avenir Next Regula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4"/>
      <color rgb="FFA6A6A6"/>
      <name val="Calibri"/>
      <family val="2"/>
    </font>
    <font>
      <b/>
      <sz val="36"/>
      <color rgb="FF4472C4"/>
      <name val="Avenir Next Regular"/>
    </font>
    <font>
      <sz val="12"/>
      <color theme="1"/>
      <name val="Calibri"/>
      <family val="2"/>
      <scheme val="minor"/>
    </font>
    <font>
      <sz val="18"/>
      <color theme="1"/>
      <name val="Avenir Next Regular"/>
    </font>
    <font>
      <sz val="12"/>
      <color theme="0"/>
      <name val="Calibri"/>
      <family val="2"/>
      <scheme val="minor"/>
    </font>
    <font>
      <sz val="12"/>
      <color theme="0"/>
      <name val="Avenir Next Regular"/>
    </font>
    <font>
      <b/>
      <sz val="22"/>
      <color theme="0"/>
      <name val="Avenir Next Regular"/>
    </font>
    <font>
      <b/>
      <sz val="10"/>
      <color theme="0"/>
      <name val="Avenir Next Regular"/>
    </font>
    <font>
      <sz val="14"/>
      <color theme="0"/>
      <name val="Calibri"/>
      <family val="2"/>
    </font>
    <font>
      <sz val="14"/>
      <color theme="1"/>
      <name val="Calibri"/>
      <family val="2"/>
    </font>
    <font>
      <b/>
      <sz val="22"/>
      <color theme="1"/>
      <name val="Avenir Next Regular"/>
    </font>
    <font>
      <b/>
      <sz val="10"/>
      <color theme="1"/>
      <name val="Avenir Next Regular"/>
    </font>
    <font>
      <sz val="10"/>
      <color theme="1"/>
      <name val="Avenir Next Regular"/>
    </font>
    <font>
      <b/>
      <sz val="22"/>
      <name val="Avenir Next Regular"/>
    </font>
    <font>
      <sz val="12"/>
      <name val="Avenir Next Regular"/>
    </font>
    <font>
      <b/>
      <sz val="10"/>
      <name val="Avenir Next Regular"/>
    </font>
    <font>
      <sz val="10"/>
      <name val="Avenir Next Regular"/>
    </font>
    <font>
      <sz val="14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8496B0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F4"/>
        <bgColor indexed="64"/>
      </patternFill>
    </fill>
    <fill>
      <patternFill patternType="solid">
        <fgColor rgb="FFD9E2F3"/>
        <bgColor rgb="FF000000"/>
      </patternFill>
    </fill>
  </fills>
  <borders count="43">
    <border>
      <left/>
      <right/>
      <top/>
      <bottom/>
      <diagonal/>
    </border>
    <border>
      <left style="thick">
        <color rgb="FF808080"/>
      </left>
      <right/>
      <top style="thick">
        <color rgb="FF808080"/>
      </top>
      <bottom style="thick">
        <color rgb="FF808080"/>
      </bottom>
      <diagonal/>
    </border>
    <border>
      <left/>
      <right/>
      <top style="thick">
        <color rgb="FF808080"/>
      </top>
      <bottom style="thick">
        <color rgb="FF808080"/>
      </bottom>
      <diagonal/>
    </border>
    <border>
      <left/>
      <right style="thick">
        <color rgb="FF808080"/>
      </right>
      <top style="thick">
        <color rgb="FF808080"/>
      </top>
      <bottom style="thick">
        <color rgb="FF808080"/>
      </bottom>
      <diagonal/>
    </border>
    <border>
      <left style="thick">
        <color rgb="FF808080"/>
      </left>
      <right style="thick">
        <color rgb="FF808080"/>
      </right>
      <top/>
      <bottom style="thick">
        <color rgb="FF808080"/>
      </bottom>
      <diagonal/>
    </border>
    <border>
      <left style="thick">
        <color rgb="FF808080"/>
      </left>
      <right style="thick">
        <color rgb="FF808080"/>
      </right>
      <top/>
      <bottom/>
      <diagonal/>
    </border>
    <border>
      <left style="thick">
        <color rgb="FF808080"/>
      </left>
      <right style="thick">
        <color rgb="FF808080"/>
      </right>
      <top style="thick">
        <color rgb="FF808080"/>
      </top>
      <bottom/>
      <diagonal/>
    </border>
    <border>
      <left style="thick">
        <color rgb="FF808080"/>
      </left>
      <right style="thick">
        <color rgb="FF808080"/>
      </right>
      <top style="thick">
        <color rgb="FF808080"/>
      </top>
      <bottom style="thick">
        <color rgb="FF808080"/>
      </bottom>
      <diagonal/>
    </border>
    <border>
      <left style="thick">
        <color theme="0" tint="-0.499984740745262"/>
      </left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ck">
        <color theme="0" tint="-0.499984740745262"/>
      </right>
      <top/>
      <bottom/>
      <diagonal/>
    </border>
    <border>
      <left style="thick">
        <color theme="0" tint="-0.499984740745262"/>
      </left>
      <right style="thick">
        <color theme="0" tint="-0.499984740745262"/>
      </right>
      <top/>
      <bottom style="thick">
        <color rgb="FF808080"/>
      </bottom>
      <diagonal/>
    </border>
    <border>
      <left style="thick">
        <color rgb="FF808080"/>
      </left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34998626667073579"/>
      </left>
      <right/>
      <top style="thick">
        <color theme="0" tint="-0.34998626667073579"/>
      </top>
      <bottom/>
      <diagonal/>
    </border>
    <border>
      <left/>
      <right/>
      <top style="thick">
        <color theme="0" tint="-0.34998626667073579"/>
      </top>
      <bottom/>
      <diagonal/>
    </border>
    <border>
      <left/>
      <right style="thick">
        <color theme="0" tint="-0.34998626667073579"/>
      </right>
      <top style="thick">
        <color theme="0" tint="-0.34998626667073579"/>
      </top>
      <bottom/>
      <diagonal/>
    </border>
    <border>
      <left style="thick">
        <color theme="0" tint="-0.34998626667073579"/>
      </left>
      <right/>
      <top/>
      <bottom/>
      <diagonal/>
    </border>
    <border>
      <left/>
      <right style="thick">
        <color theme="0" tint="-0.34998626667073579"/>
      </right>
      <top/>
      <bottom/>
      <diagonal/>
    </border>
    <border>
      <left style="thick">
        <color theme="0" tint="-0.34998626667073579"/>
      </left>
      <right/>
      <top/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 style="thick">
        <color theme="0" tint="-0.34998626667073579"/>
      </right>
      <top/>
      <bottom style="thick">
        <color theme="0" tint="-0.34998626667073579"/>
      </bottom>
      <diagonal/>
    </border>
    <border>
      <left style="thick">
        <color rgb="FF808080"/>
      </left>
      <right/>
      <top style="thick">
        <color rgb="FF808080"/>
      </top>
      <bottom/>
      <diagonal/>
    </border>
    <border>
      <left/>
      <right style="thick">
        <color rgb="FF808080"/>
      </right>
      <top style="thick">
        <color rgb="FF808080"/>
      </top>
      <bottom/>
      <diagonal/>
    </border>
    <border>
      <left style="thick">
        <color rgb="FF808080"/>
      </left>
      <right/>
      <top/>
      <bottom/>
      <diagonal/>
    </border>
    <border>
      <left/>
      <right style="thick">
        <color rgb="FF808080"/>
      </right>
      <top/>
      <bottom/>
      <diagonal/>
    </border>
    <border>
      <left style="thick">
        <color rgb="FF808080"/>
      </left>
      <right/>
      <top/>
      <bottom style="thick">
        <color rgb="FF808080"/>
      </bottom>
      <diagonal/>
    </border>
    <border>
      <left/>
      <right style="thick">
        <color rgb="FF808080"/>
      </right>
      <top/>
      <bottom style="thick">
        <color rgb="FF808080"/>
      </bottom>
      <diagonal/>
    </border>
    <border>
      <left style="thick">
        <color theme="0" tint="-0.499984740745262"/>
      </left>
      <right/>
      <top/>
      <bottom style="thick">
        <color rgb="FF808080"/>
      </bottom>
      <diagonal/>
    </border>
    <border>
      <left/>
      <right style="thick">
        <color theme="0" tint="-0.499984740745262"/>
      </right>
      <top/>
      <bottom style="thick">
        <color rgb="FF808080"/>
      </bottom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/>
      <top/>
      <bottom style="thick">
        <color rgb="FF808080"/>
      </bottom>
      <diagonal/>
    </border>
    <border>
      <left/>
      <right/>
      <top style="thick">
        <color rgb="FF808080"/>
      </top>
      <bottom/>
      <diagonal/>
    </border>
    <border>
      <left/>
      <right style="thick">
        <color theme="0" tint="-0.499984740745262"/>
      </right>
      <top style="thick">
        <color rgb="FF808080"/>
      </top>
      <bottom/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09">
    <xf numFmtId="0" fontId="0" fillId="0" borderId="0" xfId="0"/>
    <xf numFmtId="0" fontId="1" fillId="0" borderId="0" xfId="0" applyFont="1"/>
    <xf numFmtId="0" fontId="2" fillId="3" borderId="9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justify" vertical="center" wrapText="1"/>
    </xf>
    <xf numFmtId="0" fontId="8" fillId="0" borderId="24" xfId="0" applyFont="1" applyBorder="1" applyAlignment="1">
      <alignment vertical="center"/>
    </xf>
    <xf numFmtId="0" fontId="1" fillId="0" borderId="7" xfId="0" applyFont="1" applyBorder="1" applyAlignment="1"/>
    <xf numFmtId="0" fontId="1" fillId="0" borderId="19" xfId="0" applyFont="1" applyBorder="1" applyAlignment="1"/>
    <xf numFmtId="0" fontId="1" fillId="0" borderId="9" xfId="0" applyFont="1" applyBorder="1" applyAlignment="1"/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13" fillId="0" borderId="0" xfId="0" applyFont="1"/>
    <xf numFmtId="0" fontId="12" fillId="0" borderId="0" xfId="0" applyFont="1"/>
    <xf numFmtId="0" fontId="13" fillId="0" borderId="0" xfId="0" applyFont="1" applyBorder="1"/>
    <xf numFmtId="1" fontId="13" fillId="0" borderId="0" xfId="2" applyNumberFormat="1" applyFont="1" applyBorder="1"/>
    <xf numFmtId="9" fontId="13" fillId="0" borderId="0" xfId="2" applyFont="1" applyBorder="1"/>
    <xf numFmtId="9" fontId="13" fillId="0" borderId="0" xfId="0" applyNumberFormat="1" applyFont="1" applyBorder="1"/>
    <xf numFmtId="0" fontId="12" fillId="0" borderId="0" xfId="0" applyFont="1" applyBorder="1"/>
    <xf numFmtId="10" fontId="12" fillId="0" borderId="0" xfId="0" applyNumberFormat="1" applyFont="1" applyBorder="1"/>
    <xf numFmtId="9" fontId="12" fillId="0" borderId="0" xfId="0" applyNumberFormat="1" applyFont="1" applyBorder="1"/>
    <xf numFmtId="164" fontId="13" fillId="0" borderId="0" xfId="1" applyFont="1" applyBorder="1"/>
    <xf numFmtId="165" fontId="13" fillId="0" borderId="0" xfId="1" applyNumberFormat="1" applyFont="1" applyBorder="1"/>
    <xf numFmtId="0" fontId="1" fillId="0" borderId="13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14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16" fillId="0" borderId="0" xfId="0" applyFont="1" applyFill="1" applyBorder="1" applyAlignment="1">
      <alignment vertical="center"/>
    </xf>
    <xf numFmtId="165" fontId="13" fillId="0" borderId="0" xfId="1" applyNumberFormat="1" applyFont="1" applyFill="1" applyBorder="1"/>
    <xf numFmtId="164" fontId="13" fillId="0" borderId="0" xfId="1" applyFont="1" applyFill="1" applyBorder="1"/>
    <xf numFmtId="9" fontId="13" fillId="0" borderId="0" xfId="2" applyFont="1" applyFill="1" applyBorder="1"/>
    <xf numFmtId="9" fontId="13" fillId="0" borderId="0" xfId="0" applyNumberFormat="1" applyFont="1" applyFill="1" applyBorder="1"/>
    <xf numFmtId="0" fontId="12" fillId="0" borderId="0" xfId="0" applyFont="1" applyFill="1" applyBorder="1"/>
    <xf numFmtId="10" fontId="12" fillId="0" borderId="0" xfId="0" applyNumberFormat="1" applyFont="1" applyFill="1" applyBorder="1"/>
    <xf numFmtId="9" fontId="12" fillId="0" borderId="0" xfId="0" applyNumberFormat="1" applyFont="1" applyFill="1" applyBorder="1"/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justify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justify" vertical="center" wrapText="1"/>
    </xf>
    <xf numFmtId="0" fontId="20" fillId="4" borderId="9" xfId="0" applyFont="1" applyFill="1" applyBorder="1" applyAlignment="1">
      <alignment horizontal="justify" vertical="center" wrapText="1"/>
    </xf>
    <xf numFmtId="0" fontId="19" fillId="3" borderId="9" xfId="0" applyFont="1" applyFill="1" applyBorder="1" applyAlignment="1">
      <alignment horizontal="left" vertical="center" wrapText="1"/>
    </xf>
    <xf numFmtId="0" fontId="17" fillId="0" borderId="24" xfId="0" applyFont="1" applyBorder="1" applyAlignment="1">
      <alignment vertical="center"/>
    </xf>
    <xf numFmtId="0" fontId="19" fillId="3" borderId="7" xfId="0" applyFont="1" applyFill="1" applyBorder="1" applyAlignment="1">
      <alignment horizontal="justify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justify" vertical="center" wrapText="1"/>
    </xf>
    <xf numFmtId="0" fontId="19" fillId="3" borderId="7" xfId="0" applyFont="1" applyFill="1" applyBorder="1" applyAlignment="1">
      <alignment horizontal="left" vertical="center" wrapText="1"/>
    </xf>
    <xf numFmtId="0" fontId="20" fillId="4" borderId="7" xfId="0" applyFont="1" applyFill="1" applyBorder="1" applyAlignment="1">
      <alignment horizontal="justify" vertical="center" wrapText="1"/>
    </xf>
    <xf numFmtId="165" fontId="13" fillId="0" borderId="0" xfId="1" applyNumberFormat="1" applyFont="1" applyFill="1" applyBorder="1" applyAlignment="1">
      <alignment horizontal="right"/>
    </xf>
    <xf numFmtId="164" fontId="13" fillId="0" borderId="0" xfId="1" applyFont="1" applyFill="1" applyBorder="1" applyAlignment="1">
      <alignment horizontal="right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Border="1"/>
    <xf numFmtId="0" fontId="22" fillId="0" borderId="0" xfId="0" applyFont="1"/>
    <xf numFmtId="14" fontId="21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left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2" fillId="0" borderId="7" xfId="0" applyFont="1" applyBorder="1" applyAlignment="1"/>
    <xf numFmtId="0" fontId="22" fillId="0" borderId="6" xfId="0" applyFont="1" applyBorder="1" applyAlignment="1"/>
    <xf numFmtId="0" fontId="22" fillId="0" borderId="0" xfId="0" applyFont="1" applyFill="1" applyBorder="1" applyAlignment="1"/>
    <xf numFmtId="0" fontId="22" fillId="0" borderId="5" xfId="0" applyFont="1" applyBorder="1" applyAlignment="1"/>
    <xf numFmtId="0" fontId="24" fillId="4" borderId="7" xfId="0" applyFont="1" applyFill="1" applyBorder="1" applyAlignment="1">
      <alignment horizontal="left" vertical="center" wrapText="1"/>
    </xf>
    <xf numFmtId="0" fontId="23" fillId="3" borderId="7" xfId="0" applyFont="1" applyFill="1" applyBorder="1" applyAlignment="1">
      <alignment horizontal="justify" vertical="center" wrapText="1"/>
    </xf>
    <xf numFmtId="0" fontId="22" fillId="0" borderId="0" xfId="0" applyFont="1" applyFill="1" applyBorder="1" applyAlignment="1">
      <alignment horizontal="center"/>
    </xf>
    <xf numFmtId="0" fontId="24" fillId="5" borderId="7" xfId="0" applyFont="1" applyFill="1" applyBorder="1" applyAlignment="1">
      <alignment horizontal="left" vertical="center" wrapText="1"/>
    </xf>
    <xf numFmtId="0" fontId="25" fillId="0" borderId="24" xfId="0" applyFont="1" applyBorder="1" applyAlignment="1">
      <alignment vertical="center"/>
    </xf>
    <xf numFmtId="0" fontId="22" fillId="0" borderId="0" xfId="0" applyFont="1" applyFill="1"/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4" fillId="0" borderId="7" xfId="0" applyFont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14" fontId="21" fillId="2" borderId="20" xfId="0" applyNumberFormat="1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 wrapText="1"/>
    </xf>
    <xf numFmtId="0" fontId="21" fillId="2" borderId="41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1" fillId="2" borderId="33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center" vertical="center" wrapText="1"/>
    </xf>
    <xf numFmtId="0" fontId="21" fillId="2" borderId="40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22" fillId="0" borderId="31" xfId="0" applyFont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22" fillId="0" borderId="34" xfId="0" applyFont="1" applyBorder="1" applyAlignment="1">
      <alignment horizontal="center"/>
    </xf>
    <xf numFmtId="0" fontId="22" fillId="0" borderId="35" xfId="0" applyFont="1" applyBorder="1" applyAlignment="1">
      <alignment horizontal="center"/>
    </xf>
    <xf numFmtId="0" fontId="22" fillId="0" borderId="3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9" fillId="3" borderId="1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justify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4" borderId="7" xfId="0" applyFont="1" applyFill="1" applyBorder="1" applyAlignment="1">
      <alignment horizontal="left" vertical="center" wrapText="1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8" fillId="2" borderId="31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14" fontId="18" fillId="2" borderId="20" xfId="0" applyNumberFormat="1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justify" vertical="center" wrapText="1"/>
    </xf>
    <xf numFmtId="0" fontId="20" fillId="4" borderId="9" xfId="0" applyFont="1" applyFill="1" applyBorder="1" applyAlignment="1">
      <alignment horizontal="justify" vertical="center" wrapText="1"/>
    </xf>
    <xf numFmtId="0" fontId="19" fillId="3" borderId="39" xfId="0" applyFont="1" applyFill="1" applyBorder="1" applyAlignment="1">
      <alignment horizontal="center" vertical="center" wrapText="1"/>
    </xf>
    <xf numFmtId="0" fontId="19" fillId="3" borderId="18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0" fillId="4" borderId="9" xfId="0" applyFont="1" applyFill="1" applyBorder="1" applyAlignment="1">
      <alignment horizontal="left" vertical="center" wrapText="1"/>
    </xf>
    <xf numFmtId="0" fontId="19" fillId="3" borderId="9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14" fontId="5" fillId="2" borderId="20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3" fillId="5" borderId="10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0" borderId="24" xfId="0" applyFont="1" applyBorder="1" applyAlignment="1">
      <alignment horizontal="center" vertical="center"/>
    </xf>
  </cellXfs>
  <cellStyles count="3">
    <cellStyle name="Millares [0]" xfId="1" builtinId="6"/>
    <cellStyle name="Normal" xfId="0" builtinId="0"/>
    <cellStyle name="Porcentaje" xfId="2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9E2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7.xml"/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8.xml"/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1.xml"/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2.xml"/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3.xml"/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4.xml"/><Relationship Id="rId1" Type="http://schemas.openxmlformats.org/officeDocument/2006/relationships/themeOverride" Target="../theme/themeOverrid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C16-4F42-8219-FF601BE2AFEC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C16-4F42-8219-FF601BE2AFEC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C16-4F42-8219-FF601BE2AFEC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C16-4F42-8219-FF601BE2AFEC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C16-4F42-8219-FF601BE2AFE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3C16-4F42-8219-FF601BE2AFE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C16-4F42-8219-FF601BE2AFE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C16-4F42-8219-FF601BE2AFEC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C16-4F42-8219-FF601BE2AFE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1'!$AE$12</c:f>
              <c:strCache>
                <c:ptCount val="1"/>
                <c:pt idx="0">
                  <c:v>Puntos</c:v>
                </c:pt>
              </c:strCache>
            </c:strRef>
          </c:tx>
          <c:marker>
            <c:symbol val="none"/>
          </c:marker>
          <c:dPt>
            <c:idx val="0"/>
            <c:marker>
              <c:symbol val="circle"/>
              <c:size val="5"/>
              <c:spPr>
                <a:solidFill>
                  <a:sysClr val="windowText" lastClr="000000"/>
                </a:solidFill>
                <a:ln w="50800"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A70-5D4A-86C1-C43CB2CB8362}"/>
              </c:ext>
            </c:extLst>
          </c:dPt>
          <c:dPt>
            <c:idx val="1"/>
            <c:bubble3D val="0"/>
            <c:spPr>
              <a:ln w="50800"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A70-5D4A-86C1-C43CB2CB8362}"/>
              </c:ext>
            </c:extLst>
          </c:dPt>
          <c:dLbls>
            <c:delete val="1"/>
          </c:dLbls>
          <c:xVal>
            <c:numRef>
              <c:f>'Eje 1'!$AF$13:$AG$13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1'!$AF$14:$AG$14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3C16-4F42-8219-FF601BE2AFEC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50448"/>
        <c:axId val="-248150992"/>
      </c:scatterChart>
      <c:valAx>
        <c:axId val="-248150992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50448"/>
        <c:crossesAt val="0"/>
        <c:crossBetween val="midCat"/>
      </c:valAx>
      <c:valAx>
        <c:axId val="-248150448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50992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0B8-4383-9D8D-882D125FE973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0B8-4383-9D8D-882D125FE973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0B8-4383-9D8D-882D125FE973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0B8-4383-9D8D-882D125FE973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0B8-4383-9D8D-882D125FE97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D0B8-4383-9D8D-882D125FE97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0B8-4383-9D8D-882D125FE97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0B8-4383-9D8D-882D125FE973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D0B8-4383-9D8D-882D125FE97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1'!$AE$32</c:f>
              <c:strCache>
                <c:ptCount val="1"/>
                <c:pt idx="0">
                  <c:v>Puntos</c:v>
                </c:pt>
              </c:strCache>
            </c:strRef>
          </c:tx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8495-BE4C-9B39-E1130B2E7E05}"/>
              </c:ext>
            </c:extLst>
          </c:dPt>
          <c:dPt>
            <c:idx val="1"/>
            <c:bubble3D val="0"/>
            <c:spPr>
              <a:ln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495-BE4C-9B39-E1130B2E7E05}"/>
              </c:ext>
            </c:extLst>
          </c:dPt>
          <c:dLbls>
            <c:delete val="1"/>
          </c:dLbls>
          <c:xVal>
            <c:numRef>
              <c:f>'Eje 1'!$AF$33:$AG$33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1'!$AF$34:$AG$34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D0B8-4383-9D8D-882D125FE973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45008"/>
        <c:axId val="-248149904"/>
      </c:scatterChart>
      <c:valAx>
        <c:axId val="-248149904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45008"/>
        <c:crossesAt val="0"/>
        <c:crossBetween val="midCat"/>
      </c:valAx>
      <c:valAx>
        <c:axId val="-248145008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9904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5D3-4D2A-9433-727F9E4F5E36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5D3-4D2A-9433-727F9E4F5E36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5D3-4D2A-9433-727F9E4F5E36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A5D3-4D2A-9433-727F9E4F5E36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A5D3-4D2A-9433-727F9E4F5E36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A5D3-4D2A-9433-727F9E4F5E36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A5D3-4D2A-9433-727F9E4F5E36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A5D3-4D2A-9433-727F9E4F5E36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A5D3-4D2A-9433-727F9E4F5E3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1'!$AE$23</c:f>
              <c:strCache>
                <c:ptCount val="1"/>
                <c:pt idx="0">
                  <c:v>Puntos</c:v>
                </c:pt>
              </c:strCache>
            </c:strRef>
          </c:tx>
          <c:marker>
            <c:symbol val="circle"/>
            <c:size val="5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spPr>
              <a:ln w="50800"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19D-B446-AD87-E597877E8A3A}"/>
              </c:ext>
            </c:extLst>
          </c:dPt>
          <c:dPt>
            <c:idx val="1"/>
            <c:marker>
              <c:symbol val="none"/>
            </c:marker>
            <c:bubble3D val="0"/>
            <c:spPr>
              <a:ln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19D-B446-AD87-E597877E8A3A}"/>
              </c:ext>
            </c:extLst>
          </c:dPt>
          <c:dLbls>
            <c:delete val="1"/>
          </c:dLbls>
          <c:xVal>
            <c:numRef>
              <c:f>'Eje 1'!$AF$24:$AG$24</c:f>
              <c:numCache>
                <c:formatCode>General</c:formatCode>
                <c:ptCount val="2"/>
                <c:pt idx="0">
                  <c:v>0</c:v>
                </c:pt>
                <c:pt idx="1">
                  <c:v>0.97236992039767667</c:v>
                </c:pt>
              </c:numCache>
            </c:numRef>
          </c:xVal>
          <c:yVal>
            <c:numRef>
              <c:f>'Eje 1'!$AF$25:$AG$25</c:f>
              <c:numCache>
                <c:formatCode>General</c:formatCode>
                <c:ptCount val="2"/>
                <c:pt idx="0">
                  <c:v>0</c:v>
                </c:pt>
                <c:pt idx="1">
                  <c:v>-0.23344536385590528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A5D3-4D2A-9433-727F9E4F5E3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35760"/>
        <c:axId val="-248139568"/>
      </c:scatterChart>
      <c:valAx>
        <c:axId val="-248139568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35760"/>
        <c:crossesAt val="0"/>
        <c:crossBetween val="midCat"/>
      </c:valAx>
      <c:valAx>
        <c:axId val="-248135760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39568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79B-46F4-A86A-EDBAB590D81C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79B-46F4-A86A-EDBAB590D81C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79B-46F4-A86A-EDBAB590D81C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79B-46F4-A86A-EDBAB590D81C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79B-46F4-A86A-EDBAB590D81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979B-46F4-A86A-EDBAB590D81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79B-46F4-A86A-EDBAB590D81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79B-46F4-A86A-EDBAB590D81C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79B-46F4-A86A-EDBAB590D81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2'!$AG$11</c:f>
              <c:strCache>
                <c:ptCount val="1"/>
                <c:pt idx="0">
                  <c:v>Puntos</c:v>
                </c:pt>
              </c:strCache>
            </c:strRef>
          </c:tx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spPr>
              <a:ln>
                <a:solidFill>
                  <a:sysClr val="windowText" lastClr="000000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3FE9-A640-ADBB-58063F56A310}"/>
              </c:ext>
            </c:extLst>
          </c:dPt>
          <c:dPt>
            <c:idx val="1"/>
            <c:bubble3D val="0"/>
            <c:spPr>
              <a:ln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FE9-A640-ADBB-58063F56A310}"/>
              </c:ext>
            </c:extLst>
          </c:dPt>
          <c:dLbls>
            <c:delete val="1"/>
          </c:dLbls>
          <c:xVal>
            <c:numRef>
              <c:f>'Eje 2'!$AH$12:$AI$12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2'!$AH$13:$AI$13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979B-46F4-A86A-EDBAB590D81C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37936"/>
        <c:axId val="-248140112"/>
      </c:scatterChart>
      <c:valAx>
        <c:axId val="-248140112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37936"/>
        <c:crossesAt val="0"/>
        <c:crossBetween val="midCat"/>
      </c:valAx>
      <c:valAx>
        <c:axId val="-248137936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0112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370-40EC-94E9-7926B2E4FB34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370-40EC-94E9-7926B2E4FB34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370-40EC-94E9-7926B2E4FB34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370-40EC-94E9-7926B2E4FB34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1370-40EC-94E9-7926B2E4FB3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1370-40EC-94E9-7926B2E4FB3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370-40EC-94E9-7926B2E4FB3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370-40EC-94E9-7926B2E4FB34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370-40EC-94E9-7926B2E4FB3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2'!$AG$21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B1BA-5646-82B4-535CF19A8A35}"/>
              </c:ext>
            </c:extLst>
          </c:dPt>
          <c:dLbls>
            <c:delete val="1"/>
          </c:dLbls>
          <c:xVal>
            <c:numRef>
              <c:f>'Eje 2'!$AH$22:$AI$22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2'!$AH$23:$AI$23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1370-40EC-94E9-7926B2E4FB3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39024"/>
        <c:axId val="-248149360"/>
      </c:scatterChart>
      <c:valAx>
        <c:axId val="-248149360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39024"/>
        <c:crossesAt val="0"/>
        <c:crossBetween val="midCat"/>
      </c:valAx>
      <c:valAx>
        <c:axId val="-248139024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9360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27F-4236-A9A9-0E4C889E166F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27F-4236-A9A9-0E4C889E166F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27F-4236-A9A9-0E4C889E166F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27F-4236-A9A9-0E4C889E166F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27F-4236-A9A9-0E4C889E166F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D27F-4236-A9A9-0E4C889E166F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D27F-4236-A9A9-0E4C889E166F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27F-4236-A9A9-0E4C889E166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D27F-4236-A9A9-0E4C889E166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2'!$AG$28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AADE-D646-9289-E1CC6E464061}"/>
              </c:ext>
            </c:extLst>
          </c:dPt>
          <c:dLbls>
            <c:delete val="1"/>
          </c:dLbls>
          <c:xVal>
            <c:numRef>
              <c:f>'Eje 2'!$AH$29:$AI$29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2'!$AH$30:$AI$30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D27F-4236-A9A9-0E4C889E166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41200"/>
        <c:axId val="-248143920"/>
      </c:scatterChart>
      <c:valAx>
        <c:axId val="-248143920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41200"/>
        <c:crossesAt val="0"/>
        <c:crossBetween val="midCat"/>
      </c:valAx>
      <c:valAx>
        <c:axId val="-248141200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3920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246-4CC7-92EF-388AA738FCAB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246-4CC7-92EF-388AA738FCAB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246-4CC7-92EF-388AA738FCAB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246-4CC7-92EF-388AA738FCAB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246-4CC7-92EF-388AA738FCA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E246-4CC7-92EF-388AA738FCA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246-4CC7-92EF-388AA738FCAB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246-4CC7-92EF-388AA738FCAB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E246-4CC7-92EF-388AA738FCA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2'!$AG$36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circle"/>
            <c:size val="9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1"/>
            <c:marker>
              <c:symbol val="none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4A4F-C34B-B64A-BA1A0ECF0FB5}"/>
              </c:ext>
            </c:extLst>
          </c:dPt>
          <c:dLbls>
            <c:delete val="1"/>
          </c:dLbls>
          <c:xVal>
            <c:numRef>
              <c:f>'Eje 2'!$AH$37:$AI$37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2'!$AH$38:$AI$38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E246-4CC7-92EF-388AA738FCAB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47728"/>
        <c:axId val="-248148272"/>
      </c:scatterChart>
      <c:valAx>
        <c:axId val="-248148272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47728"/>
        <c:crossesAt val="0"/>
        <c:crossBetween val="midCat"/>
      </c:valAx>
      <c:valAx>
        <c:axId val="-248147728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8272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77B-4B3F-ACC9-DF8E197813E2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77B-4B3F-ACC9-DF8E197813E2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77B-4B3F-ACC9-DF8E197813E2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77B-4B3F-ACC9-DF8E197813E2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77B-4B3F-ACC9-DF8E197813E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577B-4B3F-ACC9-DF8E197813E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77B-4B3F-ACC9-DF8E197813E2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77B-4B3F-ACC9-DF8E197813E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577B-4B3F-ACC9-DF8E197813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3'!$AG$12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0709-814D-8DD2-F266F9BF5150}"/>
              </c:ext>
            </c:extLst>
          </c:dPt>
          <c:dLbls>
            <c:delete val="1"/>
          </c:dLbls>
          <c:xVal>
            <c:numRef>
              <c:f>'Eje 3'!$AH$13:$AI$13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0.89100652418836768</c:v>
                </c:pt>
              </c:numCache>
            </c:numRef>
          </c:xVal>
          <c:yVal>
            <c:numRef>
              <c:f>'Eje 3'!$AH$14:$AI$14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-0.45399049973954708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577B-4B3F-ACC9-DF8E197813E2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46640"/>
        <c:axId val="-248147184"/>
      </c:scatterChart>
      <c:valAx>
        <c:axId val="-248147184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46640"/>
        <c:crossesAt val="0"/>
        <c:crossBetween val="midCat"/>
      </c:valAx>
      <c:valAx>
        <c:axId val="-248146640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7184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E6-4807-8F5E-A3E999921CAB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E6-4807-8F5E-A3E999921CAB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2E6-4807-8F5E-A3E999921CAB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2E6-4807-8F5E-A3E999921CAB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2E6-4807-8F5E-A3E999921CAB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62E6-4807-8F5E-A3E999921CAB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62E6-4807-8F5E-A3E999921CAB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2E6-4807-8F5E-A3E999921CAB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62E6-4807-8F5E-A3E999921CA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3'!$AG$24</c:f>
              <c:strCache>
                <c:ptCount val="1"/>
                <c:pt idx="0">
                  <c:v>Puntos</c:v>
                </c:pt>
              </c:strCache>
            </c:strRef>
          </c:tx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spPr>
              <a:ln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2F13-2347-A34F-585CB8EFB003}"/>
              </c:ext>
            </c:extLst>
          </c:dPt>
          <c:dPt>
            <c:idx val="1"/>
            <c:bubble3D val="0"/>
            <c:spPr>
              <a:ln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F13-2347-A34F-585CB8EFB003}"/>
              </c:ext>
            </c:extLst>
          </c:dPt>
          <c:dLbls>
            <c:delete val="1"/>
          </c:dLbls>
          <c:xVal>
            <c:numRef>
              <c:f>'Eje 3'!$AH$25:$AI$25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3'!$AH$26:$AI$26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62E6-4807-8F5E-A3E999921CAB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43376"/>
        <c:axId val="-248146096"/>
      </c:scatterChart>
      <c:valAx>
        <c:axId val="-248146096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43376"/>
        <c:crossesAt val="0"/>
        <c:crossBetween val="midCat"/>
      </c:valAx>
      <c:valAx>
        <c:axId val="-248143376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46096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E46-447C-892D-37B213B5F038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E46-447C-892D-37B213B5F038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E46-447C-892D-37B213B5F038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E46-447C-892D-37B213B5F038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E46-447C-892D-37B213B5F03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E46-447C-892D-37B213B5F03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E46-447C-892D-37B213B5F03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E46-447C-892D-37B213B5F038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8E46-447C-892D-37B213B5F038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3'!$AG$33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5270-E746-B90C-27962F2EEF00}"/>
              </c:ext>
            </c:extLst>
          </c:dPt>
          <c:dLbls>
            <c:delete val="1"/>
          </c:dLbls>
          <c:xVal>
            <c:numRef>
              <c:f>'Eje 3'!$AH$34:$AI$34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3'!$AH$35:$AI$35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8E46-447C-892D-37B213B5F03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8142288"/>
        <c:axId val="-248138480"/>
      </c:scatterChart>
      <c:valAx>
        <c:axId val="-248138480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8142288"/>
        <c:crossesAt val="0"/>
        <c:crossBetween val="midCat"/>
      </c:valAx>
      <c:valAx>
        <c:axId val="-248142288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8138480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452-D847-A8E4-B5764D590148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452-D847-A8E4-B5764D590148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452-D847-A8E4-B5764D590148}"/>
              </c:ext>
            </c:extLst>
          </c:dPt>
          <c:dLbls>
            <c:dLbl>
              <c:idx val="0"/>
              <c:layout>
                <c:manualLayout>
                  <c:x val="-0.13533581558119201"/>
                  <c:y val="-0.102839529061607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452-D847-A8E4-B5764D590148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452-D847-A8E4-B5764D590148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3452-D847-A8E4-B5764D590148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452-D847-A8E4-B5764D590148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452-D847-A8E4-B5764D590148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numRef>
              <c:f>'[2]Tacometro 1.1'!$A$3:$A$6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'[2]Tacometro 1.1'!$B$3:$B$7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452-D847-A8E4-B5764D590148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'[2]Tacometro 1.1'!$D$6</c:f>
              <c:strCache>
                <c:ptCount val="1"/>
                <c:pt idx="0">
                  <c:v>#¡REF!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circle"/>
            <c:size val="2"/>
            <c:spPr>
              <a:solidFill>
                <a:sysClr val="windowText" lastClr="000000"/>
              </a:solidFill>
            </c:spPr>
          </c:marker>
          <c:dPt>
            <c:idx val="0"/>
            <c:marker>
              <c:symbol val="circle"/>
              <c:size val="4"/>
              <c:spPr>
                <a:solidFill>
                  <a:sysClr val="windowText" lastClr="000000"/>
                </a:solidFill>
                <a:ln w="88900">
                  <a:solidFill>
                    <a:sysClr val="windowText" lastClr="000000"/>
                  </a:solidFill>
                </a:ln>
              </c:spPr>
            </c:marker>
            <c:bubble3D val="0"/>
            <c:spPr>
              <a:ln w="88900"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3452-D847-A8E4-B5764D590148}"/>
              </c:ext>
            </c:extLst>
          </c:dPt>
          <c:dPt>
            <c:idx val="1"/>
            <c:marker>
              <c:symbol val="none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3452-D847-A8E4-B5764D590148}"/>
              </c:ext>
            </c:extLst>
          </c:dPt>
          <c:dLbls>
            <c:delete val="1"/>
          </c:dLbls>
          <c:xVal>
            <c:numRef>
              <c:f>'Eje 4'!$AJ$12:$AK$12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4'!$AJ$13:$AK$13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3452-D847-A8E4-B5764D59014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8752"/>
        <c:axId val="-243505488"/>
      </c:scatterChart>
      <c:valAx>
        <c:axId val="-243505488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8752"/>
        <c:crossesAt val="0"/>
        <c:crossBetween val="midCat"/>
      </c:valAx>
      <c:valAx>
        <c:axId val="-243508752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505488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910-A340-A186-C7A84E4C3884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910-A340-A186-C7A84E4C3884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910-A340-A186-C7A84E4C3884}"/>
              </c:ext>
            </c:extLst>
          </c:dPt>
          <c:dLbls>
            <c:dLbl>
              <c:idx val="0"/>
              <c:layout>
                <c:manualLayout>
                  <c:x val="-0.13533581558119201"/>
                  <c:y val="-0.102839529061607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910-A340-A186-C7A84E4C3884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910-A340-A186-C7A84E4C388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910-A340-A186-C7A84E4C388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910-A340-A186-C7A84E4C388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910-A340-A186-C7A84E4C3884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numRef>
              <c:f>'[2]Tacometro 1.1'!$A$3:$A$6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'[2]Tacometro 1.1'!$B$3:$B$7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8910-A340-A186-C7A84E4C388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'[2]Tacometro 1.1'!$D$6</c:f>
              <c:strCache>
                <c:ptCount val="1"/>
                <c:pt idx="0">
                  <c:v>#¡REF!</c:v>
                </c:pt>
              </c:strCache>
            </c:strRef>
          </c:tx>
          <c:spPr>
            <a:ln w="50800">
              <a:solidFill>
                <a:sysClr val="windowText" lastClr="000000"/>
              </a:solidFill>
              <a:tailEnd type="arrow"/>
            </a:ln>
          </c:spPr>
          <c:marker>
            <c:symbol val="circle"/>
            <c:size val="2"/>
          </c:marker>
          <c:dPt>
            <c:idx val="0"/>
            <c:marker>
              <c:symbol val="circle"/>
              <c:size val="7"/>
              <c:spPr>
                <a:solidFill>
                  <a:sysClr val="windowText" lastClr="000000"/>
                </a:solidFill>
                <a:ln w="50800"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8910-A340-A186-C7A84E4C3884}"/>
              </c:ext>
            </c:extLst>
          </c:dPt>
          <c:dPt>
            <c:idx val="1"/>
            <c:marker>
              <c:spPr>
                <a:noFill/>
                <a:ln>
                  <a:noFill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8910-A340-A186-C7A84E4C3884}"/>
              </c:ext>
            </c:extLst>
          </c:dPt>
          <c:dLbls>
            <c:delete val="1"/>
          </c:dLbls>
          <c:xVal>
            <c:numRef>
              <c:f>'Eje 4'!$AJ$21:$AK$21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4'!$AJ$22:$AK$22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C-8910-A340-A186-C7A84E4C388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4944"/>
        <c:axId val="-243504400"/>
      </c:scatterChart>
      <c:valAx>
        <c:axId val="-243504400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4944"/>
        <c:crossesAt val="0"/>
        <c:crossBetween val="midCat"/>
      </c:valAx>
      <c:valAx>
        <c:axId val="-243504944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504400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83-4824-9FE7-5F18DAD9A3A1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83-4824-9FE7-5F18DAD9A3A1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83-4824-9FE7-5F18DAD9A3A1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D83-4824-9FE7-5F18DAD9A3A1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D83-4824-9FE7-5F18DAD9A3A1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9D83-4824-9FE7-5F18DAD9A3A1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D83-4824-9FE7-5F18DAD9A3A1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D83-4824-9FE7-5F18DAD9A3A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D83-4824-9FE7-5F18DAD9A3A1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'[1]Tacometro 4.1'!$D$6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4093-384B-B866-DD31ACA816A9}"/>
              </c:ext>
            </c:extLst>
          </c:dPt>
          <c:dLbls>
            <c:delete val="1"/>
          </c:dLbls>
          <c:xVal>
            <c:numRef>
              <c:f>Resultados!$CC$12:$CD$12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Resultados!$CC$13:$CD$13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9D83-4824-9FE7-5F18DAD9A3A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8208"/>
        <c:axId val="-243501136"/>
      </c:scatterChart>
      <c:valAx>
        <c:axId val="-243501136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8208"/>
        <c:crossesAt val="0"/>
        <c:crossBetween val="midCat"/>
      </c:valAx>
      <c:valAx>
        <c:axId val="-243508208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501136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AA5-464D-ADF2-7114B80017F7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AA5-464D-ADF2-7114B80017F7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AA5-464D-ADF2-7114B80017F7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AA5-464D-ADF2-7114B80017F7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AA5-464D-ADF2-7114B80017F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3AA5-464D-ADF2-7114B80017F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AA5-464D-ADF2-7114B80017F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AA5-464D-ADF2-7114B80017F7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AA5-464D-ADF2-7114B80017F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3'!$AG$33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none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3AA5-464D-ADF2-7114B80017F7}"/>
              </c:ext>
            </c:extLst>
          </c:dPt>
          <c:dLbls>
            <c:delete val="1"/>
          </c:dLbls>
          <c:xVal>
            <c:numRef>
              <c:f>'Eje 3'!$AH$44:$AI$44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0.89100652418836768</c:v>
                </c:pt>
              </c:numCache>
            </c:numRef>
          </c:xVal>
          <c:yVal>
            <c:numRef>
              <c:f>'Eje 3'!$AH$45:$AI$45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-0.45399049973954708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A-3AA5-464D-ADF2-7114B80017F7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9296"/>
        <c:axId val="-243502768"/>
      </c:scatterChart>
      <c:valAx>
        <c:axId val="-243502768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9296"/>
        <c:crossesAt val="0"/>
        <c:crossBetween val="midCat"/>
      </c:valAx>
      <c:valAx>
        <c:axId val="-243509296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502768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9E1-6D47-A7CF-2AC6894FC164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9E1-6D47-A7CF-2AC6894FC164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9E1-6D47-A7CF-2AC6894FC164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9E1-6D47-A7CF-2AC6894FC164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59E1-6D47-A7CF-2AC6894FC164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59E1-6D47-A7CF-2AC6894FC164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59E1-6D47-A7CF-2AC6894FC164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59E1-6D47-A7CF-2AC6894FC164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59E1-6D47-A7CF-2AC6894FC16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2'!$AG$36</c:f>
              <c:strCache>
                <c:ptCount val="1"/>
                <c:pt idx="0">
                  <c:v>Puntos</c:v>
                </c:pt>
              </c:strCache>
            </c:strRef>
          </c:tx>
          <c:spPr>
            <a:ln>
              <a:solidFill>
                <a:sysClr val="windowText" lastClr="000000"/>
              </a:solidFill>
              <a:tailEnd type="arrow"/>
            </a:ln>
          </c:spPr>
          <c:marker>
            <c:symbol val="circle"/>
            <c:size val="9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1"/>
            <c:marker>
              <c:symbol val="none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59E1-6D47-A7CF-2AC6894FC164}"/>
              </c:ext>
            </c:extLst>
          </c:dPt>
          <c:dLbls>
            <c:delete val="1"/>
          </c:dLbls>
          <c:xVal>
            <c:numRef>
              <c:f>'Eje 2'!$AH$47:$AI$47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2'!$AH$48:$AI$48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A-59E1-6D47-A7CF-2AC6894FC16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7664"/>
        <c:axId val="-243509840"/>
      </c:scatterChart>
      <c:valAx>
        <c:axId val="-243509840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7664"/>
        <c:crossesAt val="0"/>
        <c:crossBetween val="midCat"/>
      </c:valAx>
      <c:valAx>
        <c:axId val="-243507664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509840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769-CA4B-9F8E-241D2C9A1426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769-CA4B-9F8E-241D2C9A1426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769-CA4B-9F8E-241D2C9A1426}"/>
              </c:ext>
            </c:extLst>
          </c:dPt>
          <c:dLbls>
            <c:dLbl>
              <c:idx val="0"/>
              <c:layout>
                <c:manualLayout>
                  <c:x val="-0.13533581558119201"/>
                  <c:y val="-0.102839529061607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7769-CA4B-9F8E-241D2C9A1426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7769-CA4B-9F8E-241D2C9A1426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7769-CA4B-9F8E-241D2C9A1426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7769-CA4B-9F8E-241D2C9A1426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7769-CA4B-9F8E-241D2C9A1426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numRef>
              <c:f>'[2]Tacometro 1.1'!$A$3:$A$6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'[2]Tacometro 1.1'!$B$3:$B$7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7769-CA4B-9F8E-241D2C9A142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'[2]Tacometro 1.1'!$D$6</c:f>
              <c:strCache>
                <c:ptCount val="1"/>
                <c:pt idx="0">
                  <c:v>#¡REF!</c:v>
                </c:pt>
              </c:strCache>
            </c:strRef>
          </c:tx>
          <c:marker>
            <c:symbol val="circle"/>
            <c:size val="2"/>
          </c:marker>
          <c:dPt>
            <c:idx val="0"/>
            <c:marker>
              <c:symbol val="circle"/>
              <c:size val="9"/>
              <c:spPr>
                <a:solidFill>
                  <a:sysClr val="windowText" lastClr="000000"/>
                </a:solidFill>
                <a:ln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7769-CA4B-9F8E-241D2C9A1426}"/>
              </c:ext>
            </c:extLst>
          </c:dPt>
          <c:dPt>
            <c:idx val="1"/>
            <c:marker>
              <c:symbol val="none"/>
            </c:marker>
            <c:bubble3D val="0"/>
            <c:spPr>
              <a:ln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769-CA4B-9F8E-241D2C9A1426}"/>
              </c:ext>
            </c:extLst>
          </c:dPt>
          <c:dLbls>
            <c:delete val="1"/>
          </c:dLbls>
          <c:xVal>
            <c:numRef>
              <c:f>'Eje 4'!$AJ$30:$AK$30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4'!$AJ$31:$AK$31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C-7769-CA4B-9F8E-241D2C9A142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3856"/>
        <c:axId val="-243498960"/>
      </c:scatterChart>
      <c:valAx>
        <c:axId val="-243498960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3856"/>
        <c:crossesAt val="0"/>
        <c:crossBetween val="midCat"/>
      </c:valAx>
      <c:valAx>
        <c:axId val="-243503856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498960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9179169464282101"/>
          <c:y val="0.30206757234294601"/>
          <c:w val="0.39574497955197502"/>
          <c:h val="0.605050007963447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EB4-0643-9EF0-4639AF7CBB6C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EB4-0643-9EF0-4639AF7CBB6C}"/>
              </c:ext>
            </c:extLst>
          </c:dPt>
          <c:dPt>
            <c:idx val="4"/>
            <c:bubble3D val="0"/>
            <c:spPr>
              <a:noFill/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EB4-0643-9EF0-4639AF7CBB6C}"/>
              </c:ext>
            </c:extLst>
          </c:dPt>
          <c:dLbls>
            <c:dLbl>
              <c:idx val="0"/>
              <c:layout>
                <c:manualLayout>
                  <c:x val="-0.16566750009329403"/>
                  <c:y val="-0.126100739374496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EB4-0643-9EF0-4639AF7CBB6C}"/>
                </c:ext>
                <c:ext xmlns:c15="http://schemas.microsoft.com/office/drawing/2012/chart" uri="{CE6537A1-D6FC-4f65-9D91-7224C49458BB}">
                  <c15:layout>
                    <c:manualLayout>
                      <c:w val="0.23654976303317535"/>
                      <c:h val="0.15939892109110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4857881136950901"/>
                  <c:y val="-0.14339494221523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EB4-0643-9EF0-4639AF7CBB6C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45348837209302"/>
                  <c:y val="-6.765446600105509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3EB4-0643-9EF0-4639AF7CBB6C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2222222222222"/>
                  <c:y val="-1.8518518518518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EB4-0643-9EF0-4639AF7CBB6C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EB4-0643-9EF0-4639AF7CBB6C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'[1]Tacometro 4.1'!$A$3:$A$6</c:f>
              <c:strCache>
                <c:ptCount val="4"/>
                <c:pt idx="0">
                  <c:v>Insuficiente</c:v>
                </c:pt>
                <c:pt idx="1">
                  <c:v>Suficiente</c:v>
                </c:pt>
                <c:pt idx="2">
                  <c:v>Bueno</c:v>
                </c:pt>
                <c:pt idx="3">
                  <c:v>Excelente </c:v>
                </c:pt>
              </c:strCache>
            </c:strRef>
          </c:cat>
          <c:val>
            <c:numRef>
              <c:f>'[1]Tacometro 4.1'!$B$3:$B$7</c:f>
              <c:numCache>
                <c:formatCode>General</c:formatCode>
                <c:ptCount val="5"/>
                <c:pt idx="0">
                  <c:v>8.0000000000000002E-3</c:v>
                </c:pt>
                <c:pt idx="1">
                  <c:v>2E-3</c:v>
                </c:pt>
                <c:pt idx="2">
                  <c:v>1.5E-3</c:v>
                </c:pt>
                <c:pt idx="3">
                  <c:v>2E-3</c:v>
                </c:pt>
                <c:pt idx="4">
                  <c:v>0.01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EB4-0643-9EF0-4639AF7CBB6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270"/>
        <c:holeSize val="50"/>
      </c:doughnutChart>
      <c:scatterChart>
        <c:scatterStyle val="lineMarker"/>
        <c:varyColors val="0"/>
        <c:ser>
          <c:idx val="1"/>
          <c:order val="1"/>
          <c:tx>
            <c:strRef>
              <c:f>'Eje 1'!$AE$12</c:f>
              <c:strCache>
                <c:ptCount val="1"/>
                <c:pt idx="0">
                  <c:v>Puntos</c:v>
                </c:pt>
              </c:strCache>
            </c:strRef>
          </c:tx>
          <c:marker>
            <c:symbol val="none"/>
          </c:marker>
          <c:dPt>
            <c:idx val="0"/>
            <c:marker>
              <c:symbol val="circle"/>
              <c:size val="5"/>
              <c:spPr>
                <a:solidFill>
                  <a:sysClr val="windowText" lastClr="000000"/>
                </a:solidFill>
                <a:ln w="50800">
                  <a:solidFill>
                    <a:sysClr val="windowText" lastClr="000000"/>
                  </a:solidFill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3EB4-0643-9EF0-4639AF7CBB6C}"/>
              </c:ext>
            </c:extLst>
          </c:dPt>
          <c:dPt>
            <c:idx val="1"/>
            <c:bubble3D val="0"/>
            <c:spPr>
              <a:ln w="50800">
                <a:solidFill>
                  <a:sysClr val="windowText" lastClr="000000"/>
                </a:solidFill>
                <a:tailEnd type="arrow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EB4-0643-9EF0-4639AF7CBB6C}"/>
              </c:ext>
            </c:extLst>
          </c:dPt>
          <c:dLbls>
            <c:delete val="1"/>
          </c:dLbls>
          <c:xVal>
            <c:numRef>
              <c:f>'Eje 1'!$AF$13:$AG$13</c:f>
              <c:numCache>
                <c:formatCode>General</c:formatCode>
                <c:ptCount val="2"/>
                <c:pt idx="0">
                  <c:v>0</c:v>
                </c:pt>
                <c:pt idx="1">
                  <c:v>0.89100652418836812</c:v>
                </c:pt>
              </c:numCache>
            </c:numRef>
          </c:xVal>
          <c:yVal>
            <c:numRef>
              <c:f>'Eje 1'!$AF$14:$AG$14</c:f>
              <c:numCache>
                <c:formatCode>General</c:formatCode>
                <c:ptCount val="2"/>
                <c:pt idx="0">
                  <c:v>0</c:v>
                </c:pt>
                <c:pt idx="1">
                  <c:v>-0.45399049973954625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C-3EB4-0643-9EF0-4639AF7CBB6C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-243502224"/>
        <c:axId val="-243503312"/>
      </c:scatterChart>
      <c:valAx>
        <c:axId val="-243503312"/>
        <c:scaling>
          <c:orientation val="minMax"/>
          <c:max val="1"/>
          <c:min val="-1.1000000000000001"/>
        </c:scaling>
        <c:delete val="1"/>
        <c:axPos val="l"/>
        <c:numFmt formatCode="General" sourceLinked="1"/>
        <c:majorTickMark val="out"/>
        <c:minorTickMark val="none"/>
        <c:tickLblPos val="none"/>
        <c:crossAx val="-243502224"/>
        <c:crossesAt val="0"/>
        <c:crossBetween val="midCat"/>
      </c:valAx>
      <c:valAx>
        <c:axId val="-243502224"/>
        <c:scaling>
          <c:orientation val="minMax"/>
          <c:max val="1"/>
          <c:min val="-1"/>
        </c:scaling>
        <c:delete val="1"/>
        <c:axPos val="b"/>
        <c:numFmt formatCode="General" sourceLinked="1"/>
        <c:majorTickMark val="out"/>
        <c:minorTickMark val="none"/>
        <c:tickLblPos val="none"/>
        <c:crossAx val="-243503312"/>
        <c:crossesAt val="0"/>
        <c:crossBetween val="midCat"/>
      </c:valAx>
    </c:plotArea>
    <c:plotVisOnly val="1"/>
    <c:dispBlanksAs val="gap"/>
    <c:showDLblsOverMax val="0"/>
  </c:chart>
  <c:spPr>
    <a:noFill/>
    <a:ln>
      <a:noFill/>
    </a:ln>
    <a:effectLst>
      <a:softEdge rad="0"/>
    </a:effectLst>
  </c:spPr>
  <c:printSettings>
    <c:headerFooter/>
    <c:pageMargins b="0.75" l="0.7" r="0.7" t="0.75" header="0.3" footer="0.3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Eje 2'!A1"/><Relationship Id="rId7" Type="http://schemas.openxmlformats.org/officeDocument/2006/relationships/image" Target="../media/image1.png"/><Relationship Id="rId2" Type="http://schemas.openxmlformats.org/officeDocument/2006/relationships/hyperlink" Target="#'Diana estrat&#233;gica'!A1"/><Relationship Id="rId1" Type="http://schemas.openxmlformats.org/officeDocument/2006/relationships/hyperlink" Target="#'Eje 1'!A1"/><Relationship Id="rId6" Type="http://schemas.openxmlformats.org/officeDocument/2006/relationships/hyperlink" Target="#Resultados!A1"/><Relationship Id="rId5" Type="http://schemas.openxmlformats.org/officeDocument/2006/relationships/hyperlink" Target="#'Eje 4'!A1"/><Relationship Id="rId4" Type="http://schemas.openxmlformats.org/officeDocument/2006/relationships/hyperlink" Target="#'Eje 3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5" Type="http://schemas.openxmlformats.org/officeDocument/2006/relationships/hyperlink" Target="#Portada!A1"/><Relationship Id="rId4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1.png"/><Relationship Id="rId6" Type="http://schemas.openxmlformats.org/officeDocument/2006/relationships/hyperlink" Target="#Portada!A1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image" Target="../media/image1.png"/><Relationship Id="rId5" Type="http://schemas.openxmlformats.org/officeDocument/2006/relationships/hyperlink" Target="#Portada!A1"/><Relationship Id="rId4" Type="http://schemas.openxmlformats.org/officeDocument/2006/relationships/chart" Target="../charts/chart1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image" Target="../media/image1.png"/><Relationship Id="rId4" Type="http://schemas.openxmlformats.org/officeDocument/2006/relationships/hyperlink" Target="#Portada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7.xml"/><Relationship Id="rId5" Type="http://schemas.openxmlformats.org/officeDocument/2006/relationships/hyperlink" Target="#Portada!A1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38100</xdr:rowOff>
    </xdr:from>
    <xdr:to>
      <xdr:col>6</xdr:col>
      <xdr:colOff>673100</xdr:colOff>
      <xdr:row>13</xdr:row>
      <xdr:rowOff>177800</xdr:rowOff>
    </xdr:to>
    <xdr:sp macro="" textlink="">
      <xdr:nvSpPr>
        <xdr:cNvPr id="2" name="Rectángulo redondead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4882111C-A5BE-1B4D-96AA-CD7F8D11A0B4}"/>
            </a:ext>
          </a:extLst>
        </xdr:cNvPr>
        <xdr:cNvSpPr/>
      </xdr:nvSpPr>
      <xdr:spPr>
        <a:xfrm>
          <a:off x="4191000" y="26416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1</a:t>
          </a:r>
        </a:p>
      </xdr:txBody>
    </xdr:sp>
    <xdr:clientData/>
  </xdr:twoCellAnchor>
  <xdr:twoCellAnchor>
    <xdr:from>
      <xdr:col>7</xdr:col>
      <xdr:colOff>254000</xdr:colOff>
      <xdr:row>6</xdr:row>
      <xdr:rowOff>152400</xdr:rowOff>
    </xdr:from>
    <xdr:to>
      <xdr:col>10</xdr:col>
      <xdr:colOff>660400</xdr:colOff>
      <xdr:row>9</xdr:row>
      <xdr:rowOff>76200</xdr:rowOff>
    </xdr:to>
    <xdr:sp macro="" textlink="">
      <xdr:nvSpPr>
        <xdr:cNvPr id="3" name="Rectángulo redondead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8DFB4C82-9133-D14B-836F-36C85435373E}"/>
            </a:ext>
          </a:extLst>
        </xdr:cNvPr>
        <xdr:cNvSpPr/>
      </xdr:nvSpPr>
      <xdr:spPr>
        <a:xfrm>
          <a:off x="6032500" y="1892300"/>
          <a:ext cx="2882900" cy="5715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Diana estratégica</a:t>
          </a:r>
        </a:p>
      </xdr:txBody>
    </xdr:sp>
    <xdr:clientData/>
  </xdr:twoCellAnchor>
  <xdr:twoCellAnchor>
    <xdr:from>
      <xdr:col>7</xdr:col>
      <xdr:colOff>76200</xdr:colOff>
      <xdr:row>11</xdr:row>
      <xdr:rowOff>25400</xdr:rowOff>
    </xdr:from>
    <xdr:to>
      <xdr:col>8</xdr:col>
      <xdr:colOff>685800</xdr:colOff>
      <xdr:row>13</xdr:row>
      <xdr:rowOff>165100</xdr:rowOff>
    </xdr:to>
    <xdr:sp macro="" textlink="">
      <xdr:nvSpPr>
        <xdr:cNvPr id="4" name="Rectángulo redondeado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7811C62D-FE5A-2F44-AF70-97F7FC927928}"/>
            </a:ext>
          </a:extLst>
        </xdr:cNvPr>
        <xdr:cNvSpPr/>
      </xdr:nvSpPr>
      <xdr:spPr>
        <a:xfrm>
          <a:off x="5854700" y="26289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2</a:t>
          </a:r>
        </a:p>
      </xdr:txBody>
    </xdr:sp>
    <xdr:clientData/>
  </xdr:twoCellAnchor>
  <xdr:twoCellAnchor>
    <xdr:from>
      <xdr:col>9</xdr:col>
      <xdr:colOff>76200</xdr:colOff>
      <xdr:row>11</xdr:row>
      <xdr:rowOff>38100</xdr:rowOff>
    </xdr:from>
    <xdr:to>
      <xdr:col>10</xdr:col>
      <xdr:colOff>685800</xdr:colOff>
      <xdr:row>13</xdr:row>
      <xdr:rowOff>177800</xdr:rowOff>
    </xdr:to>
    <xdr:sp macro="" textlink="">
      <xdr:nvSpPr>
        <xdr:cNvPr id="5" name="Rectángulo redondeado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9DE2DB80-971D-1B4C-B154-A1AD32A48827}"/>
            </a:ext>
          </a:extLst>
        </xdr:cNvPr>
        <xdr:cNvSpPr/>
      </xdr:nvSpPr>
      <xdr:spPr>
        <a:xfrm>
          <a:off x="7505700" y="26416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3</a:t>
          </a:r>
        </a:p>
      </xdr:txBody>
    </xdr:sp>
    <xdr:clientData/>
  </xdr:twoCellAnchor>
  <xdr:twoCellAnchor>
    <xdr:from>
      <xdr:col>11</xdr:col>
      <xdr:colOff>63500</xdr:colOff>
      <xdr:row>11</xdr:row>
      <xdr:rowOff>38100</xdr:rowOff>
    </xdr:from>
    <xdr:to>
      <xdr:col>12</xdr:col>
      <xdr:colOff>673100</xdr:colOff>
      <xdr:row>13</xdr:row>
      <xdr:rowOff>177800</xdr:rowOff>
    </xdr:to>
    <xdr:sp macro="" textlink="">
      <xdr:nvSpPr>
        <xdr:cNvPr id="6" name="Rectángulo redondeado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A69084F5-8786-F04A-85D7-FC7519B3D8D1}"/>
            </a:ext>
          </a:extLst>
        </xdr:cNvPr>
        <xdr:cNvSpPr/>
      </xdr:nvSpPr>
      <xdr:spPr>
        <a:xfrm>
          <a:off x="9144000" y="26416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4</a:t>
          </a:r>
        </a:p>
      </xdr:txBody>
    </xdr:sp>
    <xdr:clientData/>
  </xdr:twoCellAnchor>
  <xdr:twoCellAnchor>
    <xdr:from>
      <xdr:col>7</xdr:col>
      <xdr:colOff>279400</xdr:colOff>
      <xdr:row>15</xdr:row>
      <xdr:rowOff>177800</xdr:rowOff>
    </xdr:from>
    <xdr:to>
      <xdr:col>10</xdr:col>
      <xdr:colOff>685800</xdr:colOff>
      <xdr:row>18</xdr:row>
      <xdr:rowOff>101600</xdr:rowOff>
    </xdr:to>
    <xdr:sp macro="" textlink="">
      <xdr:nvSpPr>
        <xdr:cNvPr id="7" name="Rectángulo redondeado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5C5A59A0-3500-594B-B5E0-794342C6C75E}"/>
            </a:ext>
          </a:extLst>
        </xdr:cNvPr>
        <xdr:cNvSpPr/>
      </xdr:nvSpPr>
      <xdr:spPr>
        <a:xfrm>
          <a:off x="6057900" y="3860800"/>
          <a:ext cx="2882900" cy="571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Resultados</a:t>
          </a:r>
        </a:p>
      </xdr:txBody>
    </xdr:sp>
    <xdr:clientData/>
  </xdr:twoCellAnchor>
  <xdr:twoCellAnchor editAs="oneCell">
    <xdr:from>
      <xdr:col>13</xdr:col>
      <xdr:colOff>685800</xdr:colOff>
      <xdr:row>6</xdr:row>
      <xdr:rowOff>190500</xdr:rowOff>
    </xdr:from>
    <xdr:to>
      <xdr:col>16</xdr:col>
      <xdr:colOff>190500</xdr:colOff>
      <xdr:row>16</xdr:row>
      <xdr:rowOff>12700</xdr:rowOff>
    </xdr:to>
    <xdr:pic>
      <xdr:nvPicPr>
        <xdr:cNvPr id="8" name="Imagen 7" descr="Resultado de imagen para colegio psicologos">
          <a:extLst>
            <a:ext uri="{FF2B5EF4-FFF2-40B4-BE49-F238E27FC236}">
              <a16:creationId xmlns:a16="http://schemas.microsoft.com/office/drawing/2014/main" xmlns="" id="{CB8F2A85-A475-8640-A78C-11E2F5CFB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7300" y="1930400"/>
          <a:ext cx="1981200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1</xdr:row>
      <xdr:rowOff>165099</xdr:rowOff>
    </xdr:from>
    <xdr:to>
      <xdr:col>16</xdr:col>
      <xdr:colOff>50800</xdr:colOff>
      <xdr:row>36</xdr:row>
      <xdr:rowOff>118710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50CBB6E0-73E7-3046-9222-FCA10FE1C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68299"/>
          <a:ext cx="12420600" cy="7065611"/>
        </a:xfrm>
        <a:prstGeom prst="rect">
          <a:avLst/>
        </a:prstGeom>
      </xdr:spPr>
    </xdr:pic>
    <xdr:clientData/>
  </xdr:twoCellAnchor>
  <xdr:twoCellAnchor>
    <xdr:from>
      <xdr:col>16</xdr:col>
      <xdr:colOff>673100</xdr:colOff>
      <xdr:row>0</xdr:row>
      <xdr:rowOff>101600</xdr:rowOff>
    </xdr:from>
    <xdr:to>
      <xdr:col>18</xdr:col>
      <xdr:colOff>627571</xdr:colOff>
      <xdr:row>3</xdr:row>
      <xdr:rowOff>198887</xdr:rowOff>
    </xdr:to>
    <xdr:sp macro="" textlink="">
      <xdr:nvSpPr>
        <xdr:cNvPr id="5" name="Rectángulo redondeado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8B2D8AA9-4143-154D-8C06-4D7FF80711DC}"/>
            </a:ext>
          </a:extLst>
        </xdr:cNvPr>
        <xdr:cNvSpPr/>
      </xdr:nvSpPr>
      <xdr:spPr>
        <a:xfrm>
          <a:off x="13881100" y="101600"/>
          <a:ext cx="1605471" cy="70688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3600" b="1">
              <a:solidFill>
                <a:schemeClr val="tx1"/>
              </a:solidFill>
            </a:rPr>
            <a:t>INICIO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0</xdr:row>
      <xdr:rowOff>0</xdr:rowOff>
    </xdr:from>
    <xdr:to>
      <xdr:col>1</xdr:col>
      <xdr:colOff>2374900</xdr:colOff>
      <xdr:row>4</xdr:row>
      <xdr:rowOff>254000</xdr:rowOff>
    </xdr:to>
    <xdr:pic>
      <xdr:nvPicPr>
        <xdr:cNvPr id="2" name="Imagen 1" descr="Resultado de imagen para colegio psicologos">
          <a:extLst>
            <a:ext uri="{FF2B5EF4-FFF2-40B4-BE49-F238E27FC236}">
              <a16:creationId xmlns:a16="http://schemas.microsoft.com/office/drawing/2014/main" xmlns="" id="{FC8D4E4E-B713-0441-8E10-E92E89461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1346200" cy="134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6</xdr:col>
      <xdr:colOff>1097643</xdr:colOff>
      <xdr:row>6</xdr:row>
      <xdr:rowOff>230412</xdr:rowOff>
    </xdr:from>
    <xdr:to>
      <xdr:col>7</xdr:col>
      <xdr:colOff>3694793</xdr:colOff>
      <xdr:row>8</xdr:row>
      <xdr:rowOff>1138463</xdr:rowOff>
    </xdr:to>
    <xdr:graphicFrame macro="">
      <xdr:nvGraphicFramePr>
        <xdr:cNvPr id="4" name="11 Gráfico">
          <a:extLst>
            <a:ext uri="{FF2B5EF4-FFF2-40B4-BE49-F238E27FC236}">
              <a16:creationId xmlns:a16="http://schemas.microsoft.com/office/drawing/2014/main" xmlns="" id="{22AE9035-0614-411F-A37A-540942AD6B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7</xdr:col>
      <xdr:colOff>63500</xdr:colOff>
      <xdr:row>27</xdr:row>
      <xdr:rowOff>633201</xdr:rowOff>
    </xdr:from>
    <xdr:to>
      <xdr:col>7</xdr:col>
      <xdr:colOff>3778250</xdr:colOff>
      <xdr:row>32</xdr:row>
      <xdr:rowOff>409439</xdr:rowOff>
    </xdr:to>
    <xdr:graphicFrame macro="">
      <xdr:nvGraphicFramePr>
        <xdr:cNvPr id="5" name="11 Gráfico">
          <a:extLst>
            <a:ext uri="{FF2B5EF4-FFF2-40B4-BE49-F238E27FC236}">
              <a16:creationId xmlns:a16="http://schemas.microsoft.com/office/drawing/2014/main" xmlns="" id="{E007E7C4-B843-45AC-8C5E-22B44AB2C3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7</xdr:col>
      <xdr:colOff>77107</xdr:colOff>
      <xdr:row>18</xdr:row>
      <xdr:rowOff>989776</xdr:rowOff>
    </xdr:from>
    <xdr:to>
      <xdr:col>7</xdr:col>
      <xdr:colOff>3791857</xdr:colOff>
      <xdr:row>23</xdr:row>
      <xdr:rowOff>666461</xdr:rowOff>
    </xdr:to>
    <xdr:graphicFrame macro="">
      <xdr:nvGraphicFramePr>
        <xdr:cNvPr id="6" name="11 Gráfico">
          <a:extLst>
            <a:ext uri="{FF2B5EF4-FFF2-40B4-BE49-F238E27FC236}">
              <a16:creationId xmlns:a16="http://schemas.microsoft.com/office/drawing/2014/main" xmlns="" id="{E94430B0-1EF7-4AF1-A40F-91818759B5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311510</xdr:colOff>
      <xdr:row>0</xdr:row>
      <xdr:rowOff>155754</xdr:rowOff>
    </xdr:from>
    <xdr:to>
      <xdr:col>5</xdr:col>
      <xdr:colOff>1916981</xdr:colOff>
      <xdr:row>2</xdr:row>
      <xdr:rowOff>227641</xdr:rowOff>
    </xdr:to>
    <xdr:sp macro="" textlink="">
      <xdr:nvSpPr>
        <xdr:cNvPr id="3" name="Rectángulo redondeado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78248B96-9B3B-6D4F-9771-916E4C7354E1}"/>
            </a:ext>
          </a:extLst>
        </xdr:cNvPr>
        <xdr:cNvSpPr/>
      </xdr:nvSpPr>
      <xdr:spPr>
        <a:xfrm>
          <a:off x="12771887" y="155754"/>
          <a:ext cx="1605471" cy="6829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3600" b="1">
              <a:solidFill>
                <a:schemeClr val="tx1"/>
              </a:solidFill>
            </a:rPr>
            <a:t>INICIO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0.36867</cdr:x>
      <cdr:y>0.6865</cdr:y>
    </cdr:from>
    <cdr:to>
      <cdr:x>0.63996</cdr:x>
      <cdr:y>0.83928</cdr:y>
    </cdr:to>
    <cdr:sp macro="" textlink="'Eje 1'!$Z$9">
      <cdr:nvSpPr>
        <cdr:cNvPr id="2" name="1 CuadroTexto"/>
        <cdr:cNvSpPr txBox="1"/>
      </cdr:nvSpPr>
      <cdr:spPr>
        <a:xfrm xmlns:a="http://schemas.openxmlformats.org/drawingml/2006/main">
          <a:off x="1369520" y="1720057"/>
          <a:ext cx="1007774" cy="3827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EB3A32BD-BDE4-584E-9156-811E28CF58A8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0.37594</cdr:x>
      <cdr:y>0.66924</cdr:y>
    </cdr:from>
    <cdr:to>
      <cdr:x>0.61211</cdr:x>
      <cdr:y>0.82202</cdr:y>
    </cdr:to>
    <cdr:sp macro="" textlink="'Eje 1'!$Z$29">
      <cdr:nvSpPr>
        <cdr:cNvPr id="2" name="1 CuadroTexto"/>
        <cdr:cNvSpPr txBox="1"/>
      </cdr:nvSpPr>
      <cdr:spPr>
        <a:xfrm xmlns:a="http://schemas.openxmlformats.org/drawingml/2006/main">
          <a:off x="1396541" y="2095660"/>
          <a:ext cx="877300" cy="4784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0A197D06-D4C9-D540-910B-88AFC1683FED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0.38295</cdr:x>
      <cdr:y>0.6786</cdr:y>
    </cdr:from>
    <cdr:to>
      <cdr:x>0.61705</cdr:x>
      <cdr:y>0.83138</cdr:y>
    </cdr:to>
    <cdr:sp macro="" textlink="'Eje 1'!$Z$20">
      <cdr:nvSpPr>
        <cdr:cNvPr id="2" name="1 CuadroTexto"/>
        <cdr:cNvSpPr txBox="1"/>
      </cdr:nvSpPr>
      <cdr:spPr>
        <a:xfrm xmlns:a="http://schemas.openxmlformats.org/drawingml/2006/main">
          <a:off x="1422574" y="2011797"/>
          <a:ext cx="869617" cy="4529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4B119959-1C4F-374B-9CC8-5E29BC14E10D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108%</a:t>
          </a:fld>
          <a:endParaRPr lang="es-CR" sz="2400" b="1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951482</xdr:colOff>
      <xdr:row>0</xdr:row>
      <xdr:rowOff>20819</xdr:rowOff>
    </xdr:from>
    <xdr:to>
      <xdr:col>1</xdr:col>
      <xdr:colOff>2297682</xdr:colOff>
      <xdr:row>4</xdr:row>
      <xdr:rowOff>216136</xdr:rowOff>
    </xdr:to>
    <xdr:pic>
      <xdr:nvPicPr>
        <xdr:cNvPr id="2" name="Imagen 1" descr="Resultado de imagen para colegio psicologos">
          <a:extLst>
            <a:ext uri="{FF2B5EF4-FFF2-40B4-BE49-F238E27FC236}">
              <a16:creationId xmlns:a16="http://schemas.microsoft.com/office/drawing/2014/main" xmlns="" id="{502F5E90-64CD-7047-9649-F31F7718E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269" y="20819"/>
          <a:ext cx="1346200" cy="1361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7</xdr:col>
      <xdr:colOff>69274</xdr:colOff>
      <xdr:row>7</xdr:row>
      <xdr:rowOff>749318</xdr:rowOff>
    </xdr:from>
    <xdr:to>
      <xdr:col>7</xdr:col>
      <xdr:colOff>3784024</xdr:colOff>
      <xdr:row>9</xdr:row>
      <xdr:rowOff>1399927</xdr:rowOff>
    </xdr:to>
    <xdr:graphicFrame macro="">
      <xdr:nvGraphicFramePr>
        <xdr:cNvPr id="3" name="11 Gráfico">
          <a:extLst>
            <a:ext uri="{FF2B5EF4-FFF2-40B4-BE49-F238E27FC236}">
              <a16:creationId xmlns:a16="http://schemas.microsoft.com/office/drawing/2014/main" xmlns="" id="{733BEC4C-355A-4652-8538-7823CC9200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7</xdr:col>
      <xdr:colOff>149050</xdr:colOff>
      <xdr:row>15</xdr:row>
      <xdr:rowOff>202000</xdr:rowOff>
    </xdr:from>
    <xdr:to>
      <xdr:col>8</xdr:col>
      <xdr:colOff>71118</xdr:colOff>
      <xdr:row>20</xdr:row>
      <xdr:rowOff>62479</xdr:rowOff>
    </xdr:to>
    <xdr:graphicFrame macro="">
      <xdr:nvGraphicFramePr>
        <xdr:cNvPr id="4" name="11 Gráfico">
          <a:extLst>
            <a:ext uri="{FF2B5EF4-FFF2-40B4-BE49-F238E27FC236}">
              <a16:creationId xmlns:a16="http://schemas.microsoft.com/office/drawing/2014/main" xmlns="" id="{04B4E9E4-B960-49DC-84E9-48073A4AC0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7</xdr:col>
      <xdr:colOff>76275</xdr:colOff>
      <xdr:row>24</xdr:row>
      <xdr:rowOff>53587</xdr:rowOff>
    </xdr:from>
    <xdr:to>
      <xdr:col>8</xdr:col>
      <xdr:colOff>1844</xdr:colOff>
      <xdr:row>26</xdr:row>
      <xdr:rowOff>90630</xdr:rowOff>
    </xdr:to>
    <xdr:graphicFrame macro="">
      <xdr:nvGraphicFramePr>
        <xdr:cNvPr id="5" name="11 Gráfico">
          <a:extLst>
            <a:ext uri="{FF2B5EF4-FFF2-40B4-BE49-F238E27FC236}">
              <a16:creationId xmlns:a16="http://schemas.microsoft.com/office/drawing/2014/main" xmlns="" id="{649E8A0C-2D4F-4FC3-ABC2-8F4D32D5C7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7</xdr:col>
      <xdr:colOff>95393</xdr:colOff>
      <xdr:row>31</xdr:row>
      <xdr:rowOff>109245</xdr:rowOff>
    </xdr:from>
    <xdr:to>
      <xdr:col>8</xdr:col>
      <xdr:colOff>8848</xdr:colOff>
      <xdr:row>34</xdr:row>
      <xdr:rowOff>1030206</xdr:rowOff>
    </xdr:to>
    <xdr:graphicFrame macro="">
      <xdr:nvGraphicFramePr>
        <xdr:cNvPr id="6" name="11 Gráfico">
          <a:extLst>
            <a:ext uri="{FF2B5EF4-FFF2-40B4-BE49-F238E27FC236}">
              <a16:creationId xmlns:a16="http://schemas.microsoft.com/office/drawing/2014/main" xmlns="" id="{FD0F1CD7-797E-49ED-B207-C7A50384C9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261856</xdr:colOff>
      <xdr:row>0</xdr:row>
      <xdr:rowOff>117835</xdr:rowOff>
    </xdr:from>
    <xdr:to>
      <xdr:col>5</xdr:col>
      <xdr:colOff>1867327</xdr:colOff>
      <xdr:row>2</xdr:row>
      <xdr:rowOff>146121</xdr:rowOff>
    </xdr:to>
    <xdr:sp macro="" textlink="">
      <xdr:nvSpPr>
        <xdr:cNvPr id="8" name="Rectángulo redondeado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27931B86-3F2F-1645-A3EA-2220B5D8C7A1}"/>
            </a:ext>
          </a:extLst>
        </xdr:cNvPr>
        <xdr:cNvSpPr/>
      </xdr:nvSpPr>
      <xdr:spPr>
        <a:xfrm>
          <a:off x="12451237" y="117835"/>
          <a:ext cx="1605471" cy="6829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3600" b="1">
              <a:solidFill>
                <a:schemeClr val="tx1"/>
              </a:solidFill>
            </a:rPr>
            <a:t>INICIO</a:t>
          </a:r>
        </a:p>
      </xdr:txBody>
    </xdr: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0.37351</cdr:x>
      <cdr:y>0.67371</cdr:y>
    </cdr:from>
    <cdr:to>
      <cdr:x>0.63513</cdr:x>
      <cdr:y>0.82649</cdr:y>
    </cdr:to>
    <cdr:sp macro="" textlink="'Eje 2'!$Z$8">
      <cdr:nvSpPr>
        <cdr:cNvPr id="2" name="1 CuadroTexto"/>
        <cdr:cNvSpPr txBox="1"/>
      </cdr:nvSpPr>
      <cdr:spPr>
        <a:xfrm xmlns:a="http://schemas.openxmlformats.org/drawingml/2006/main">
          <a:off x="1387490" y="2149547"/>
          <a:ext cx="971857" cy="4874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CE4DA126-C752-8947-B41E-7C81E61A1D2C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0.37135</cdr:x>
      <cdr:y>0.68162</cdr:y>
    </cdr:from>
    <cdr:to>
      <cdr:x>0.62245</cdr:x>
      <cdr:y>0.8344</cdr:y>
    </cdr:to>
    <cdr:sp macro="" textlink="'Eje 2'!$Z$18">
      <cdr:nvSpPr>
        <cdr:cNvPr id="2" name="1 CuadroTexto"/>
        <cdr:cNvSpPr txBox="1"/>
      </cdr:nvSpPr>
      <cdr:spPr>
        <a:xfrm xmlns:a="http://schemas.openxmlformats.org/drawingml/2006/main">
          <a:off x="1382420" y="1906736"/>
          <a:ext cx="934782" cy="4273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B9A056D8-AC72-6347-9E4A-2A5A26D19B76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0.37549</cdr:x>
      <cdr:y>0.68044</cdr:y>
    </cdr:from>
    <cdr:to>
      <cdr:x>0.6224</cdr:x>
      <cdr:y>0.83322</cdr:y>
    </cdr:to>
    <cdr:sp macro="" textlink="'Eje 2'!$Z$25">
      <cdr:nvSpPr>
        <cdr:cNvPr id="2" name="1 CuadroTexto"/>
        <cdr:cNvSpPr txBox="1"/>
      </cdr:nvSpPr>
      <cdr:spPr>
        <a:xfrm xmlns:a="http://schemas.openxmlformats.org/drawingml/2006/main">
          <a:off x="1399166" y="1639140"/>
          <a:ext cx="920031" cy="3680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B7211FAD-79F1-4242-89D6-F3F65795B475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0.3766</cdr:x>
      <cdr:y>0.67784</cdr:y>
    </cdr:from>
    <cdr:to>
      <cdr:x>0.6276</cdr:x>
      <cdr:y>0.83062</cdr:y>
    </cdr:to>
    <cdr:sp macro="" textlink="'Eje 2'!$Z$33">
      <cdr:nvSpPr>
        <cdr:cNvPr id="2" name="1 CuadroTexto"/>
        <cdr:cNvSpPr txBox="1"/>
      </cdr:nvSpPr>
      <cdr:spPr>
        <a:xfrm xmlns:a="http://schemas.openxmlformats.org/drawingml/2006/main">
          <a:off x="1398725" y="1961966"/>
          <a:ext cx="932247" cy="4422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603DEFF0-36AC-6849-B6B2-AC883240AE26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931984</xdr:colOff>
      <xdr:row>0</xdr:row>
      <xdr:rowOff>0</xdr:rowOff>
    </xdr:from>
    <xdr:to>
      <xdr:col>1</xdr:col>
      <xdr:colOff>2278184</xdr:colOff>
      <xdr:row>5</xdr:row>
      <xdr:rowOff>23402</xdr:rowOff>
    </xdr:to>
    <xdr:pic>
      <xdr:nvPicPr>
        <xdr:cNvPr id="2" name="Imagen 1" descr="Resultado de imagen para colegio psicologos">
          <a:extLst>
            <a:ext uri="{FF2B5EF4-FFF2-40B4-BE49-F238E27FC236}">
              <a16:creationId xmlns:a16="http://schemas.microsoft.com/office/drawing/2014/main" xmlns="" id="{55E14C1B-EB19-5E4A-85C4-F4EDB04D0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599" y="0"/>
          <a:ext cx="1346200" cy="1352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7</xdr:col>
      <xdr:colOff>97204</xdr:colOff>
      <xdr:row>9</xdr:row>
      <xdr:rowOff>15142</xdr:rowOff>
    </xdr:from>
    <xdr:to>
      <xdr:col>8</xdr:col>
      <xdr:colOff>21492</xdr:colOff>
      <xdr:row>11</xdr:row>
      <xdr:rowOff>895245</xdr:rowOff>
    </xdr:to>
    <xdr:graphicFrame macro="">
      <xdr:nvGraphicFramePr>
        <xdr:cNvPr id="3" name="11 Gráfico">
          <a:extLst>
            <a:ext uri="{FF2B5EF4-FFF2-40B4-BE49-F238E27FC236}">
              <a16:creationId xmlns:a16="http://schemas.microsoft.com/office/drawing/2014/main" xmlns="" id="{2E853B6B-3074-4D77-A790-B0C50CC9CC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7</xdr:col>
      <xdr:colOff>100623</xdr:colOff>
      <xdr:row>19</xdr:row>
      <xdr:rowOff>373161</xdr:rowOff>
    </xdr:from>
    <xdr:to>
      <xdr:col>8</xdr:col>
      <xdr:colOff>18073</xdr:colOff>
      <xdr:row>22</xdr:row>
      <xdr:rowOff>943561</xdr:rowOff>
    </xdr:to>
    <xdr:graphicFrame macro="">
      <xdr:nvGraphicFramePr>
        <xdr:cNvPr id="4" name="11 Gráfico">
          <a:extLst>
            <a:ext uri="{FF2B5EF4-FFF2-40B4-BE49-F238E27FC236}">
              <a16:creationId xmlns:a16="http://schemas.microsoft.com/office/drawing/2014/main" xmlns="" id="{6487D554-97DC-4BB5-A799-D98F33B411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7</xdr:col>
      <xdr:colOff>51967</xdr:colOff>
      <xdr:row>27</xdr:row>
      <xdr:rowOff>216279</xdr:rowOff>
    </xdr:from>
    <xdr:to>
      <xdr:col>7</xdr:col>
      <xdr:colOff>3776013</xdr:colOff>
      <xdr:row>31</xdr:row>
      <xdr:rowOff>202968</xdr:rowOff>
    </xdr:to>
    <xdr:graphicFrame macro="">
      <xdr:nvGraphicFramePr>
        <xdr:cNvPr id="5" name="11 Gráfico">
          <a:extLst>
            <a:ext uri="{FF2B5EF4-FFF2-40B4-BE49-F238E27FC236}">
              <a16:creationId xmlns:a16="http://schemas.microsoft.com/office/drawing/2014/main" xmlns="" id="{E5D932DD-05BE-4C90-9A38-CBCD95B8BF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892433</xdr:colOff>
      <xdr:row>1</xdr:row>
      <xdr:rowOff>0</xdr:rowOff>
    </xdr:from>
    <xdr:to>
      <xdr:col>6</xdr:col>
      <xdr:colOff>472769</xdr:colOff>
      <xdr:row>3</xdr:row>
      <xdr:rowOff>271033</xdr:rowOff>
    </xdr:to>
    <xdr:sp macro="" textlink="">
      <xdr:nvSpPr>
        <xdr:cNvPr id="7" name="Rectángulo redondeado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C5EDA5FC-77DA-AF49-915C-237CF75FD4A3}"/>
            </a:ext>
          </a:extLst>
        </xdr:cNvPr>
        <xdr:cNvSpPr/>
      </xdr:nvSpPr>
      <xdr:spPr>
        <a:xfrm>
          <a:off x="12322433" y="240270"/>
          <a:ext cx="1605471" cy="6829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3600" b="1">
              <a:solidFill>
                <a:schemeClr val="tx1"/>
              </a:solidFill>
            </a:rPr>
            <a:t>INICIO</a:t>
          </a:r>
        </a:p>
      </xdr:txBody>
    </xdr: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0.34243</cdr:x>
      <cdr:y>0.66493</cdr:y>
    </cdr:from>
    <cdr:to>
      <cdr:x>0.5927</cdr:x>
      <cdr:y>0.81771</cdr:y>
    </cdr:to>
    <cdr:sp macro="" textlink="'Eje 3'!$Z$9">
      <cdr:nvSpPr>
        <cdr:cNvPr id="2" name="1 CuadroTexto"/>
        <cdr:cNvSpPr txBox="1"/>
      </cdr:nvSpPr>
      <cdr:spPr>
        <a:xfrm xmlns:a="http://schemas.openxmlformats.org/drawingml/2006/main">
          <a:off x="1275216" y="1971212"/>
          <a:ext cx="932016" cy="452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854D553C-0E7B-784D-9C7B-F02D1D692536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0.36694</cdr:x>
      <cdr:y>0.67473</cdr:y>
    </cdr:from>
    <cdr:to>
      <cdr:x>0.61937</cdr:x>
      <cdr:y>0.82751</cdr:y>
    </cdr:to>
    <cdr:sp macro="" textlink="'Eje 3'!$Z$21">
      <cdr:nvSpPr>
        <cdr:cNvPr id="2" name="1 CuadroTexto"/>
        <cdr:cNvSpPr txBox="1"/>
      </cdr:nvSpPr>
      <cdr:spPr>
        <a:xfrm xmlns:a="http://schemas.openxmlformats.org/drawingml/2006/main">
          <a:off x="1363974" y="2115643"/>
          <a:ext cx="938336" cy="479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737EE7D3-FB11-3A45-A4F0-315AA0DA0429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0.35732</cdr:x>
      <cdr:y>0.69023</cdr:y>
    </cdr:from>
    <cdr:to>
      <cdr:x>0.58077</cdr:x>
      <cdr:y>0.84301</cdr:y>
    </cdr:to>
    <cdr:sp macro="" textlink="'Eje 3'!$Z$30">
      <cdr:nvSpPr>
        <cdr:cNvPr id="2" name="1 CuadroTexto"/>
        <cdr:cNvSpPr txBox="1"/>
      </cdr:nvSpPr>
      <cdr:spPr>
        <a:xfrm xmlns:a="http://schemas.openxmlformats.org/drawingml/2006/main">
          <a:off x="1330694" y="1676790"/>
          <a:ext cx="832123" cy="37115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B7A2F9B7-A464-4043-8824-6C3D372F8CE6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604299</xdr:colOff>
      <xdr:row>0</xdr:row>
      <xdr:rowOff>0</xdr:rowOff>
    </xdr:from>
    <xdr:to>
      <xdr:col>1</xdr:col>
      <xdr:colOff>1950499</xdr:colOff>
      <xdr:row>3</xdr:row>
      <xdr:rowOff>315955</xdr:rowOff>
    </xdr:to>
    <xdr:pic>
      <xdr:nvPicPr>
        <xdr:cNvPr id="2" name="Imagen 1" descr="Resultado de imagen para colegio psicologos">
          <a:extLst>
            <a:ext uri="{FF2B5EF4-FFF2-40B4-BE49-F238E27FC236}">
              <a16:creationId xmlns:a16="http://schemas.microsoft.com/office/drawing/2014/main" xmlns="" id="{2AA4059B-816F-9C40-9358-25DB56315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5140" y="0"/>
          <a:ext cx="1346200" cy="1325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7</xdr:col>
      <xdr:colOff>133217</xdr:colOff>
      <xdr:row>6</xdr:row>
      <xdr:rowOff>99753</xdr:rowOff>
    </xdr:from>
    <xdr:to>
      <xdr:col>7</xdr:col>
      <xdr:colOff>3721189</xdr:colOff>
      <xdr:row>11</xdr:row>
      <xdr:rowOff>35287</xdr:rowOff>
    </xdr:to>
    <xdr:graphicFrame macro="">
      <xdr:nvGraphicFramePr>
        <xdr:cNvPr id="6" name="11 Gráfico">
          <a:extLst>
            <a:ext uri="{FF2B5EF4-FFF2-40B4-BE49-F238E27FC236}">
              <a16:creationId xmlns:a16="http://schemas.microsoft.com/office/drawing/2014/main" xmlns="" id="{4C14886B-3904-994B-872E-2ED58B609B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7</xdr:col>
      <xdr:colOff>90715</xdr:colOff>
      <xdr:row>14</xdr:row>
      <xdr:rowOff>240687</xdr:rowOff>
    </xdr:from>
    <xdr:to>
      <xdr:col>7</xdr:col>
      <xdr:colOff>3678687</xdr:colOff>
      <xdr:row>20</xdr:row>
      <xdr:rowOff>213896</xdr:rowOff>
    </xdr:to>
    <xdr:graphicFrame macro="">
      <xdr:nvGraphicFramePr>
        <xdr:cNvPr id="7" name="11 Gráfico">
          <a:extLst>
            <a:ext uri="{FF2B5EF4-FFF2-40B4-BE49-F238E27FC236}">
              <a16:creationId xmlns:a16="http://schemas.microsoft.com/office/drawing/2014/main" xmlns="" id="{EBBC25DA-6908-8D48-BAAF-94E0E17CE2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1088571</xdr:colOff>
      <xdr:row>1</xdr:row>
      <xdr:rowOff>254001</xdr:rowOff>
    </xdr:from>
    <xdr:to>
      <xdr:col>6</xdr:col>
      <xdr:colOff>662042</xdr:colOff>
      <xdr:row>3</xdr:row>
      <xdr:rowOff>138640</xdr:rowOff>
    </xdr:to>
    <xdr:sp macro="" textlink="">
      <xdr:nvSpPr>
        <xdr:cNvPr id="8" name="Rectángulo redondeado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C99D3D8A-CA44-EF4C-B349-08A30ABE30C5}"/>
            </a:ext>
          </a:extLst>
        </xdr:cNvPr>
        <xdr:cNvSpPr/>
      </xdr:nvSpPr>
      <xdr:spPr>
        <a:xfrm>
          <a:off x="11303000" y="489858"/>
          <a:ext cx="1605471" cy="6829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3600" b="1">
              <a:solidFill>
                <a:schemeClr val="tx1"/>
              </a:solidFill>
            </a:rPr>
            <a:t>INICIO</a:t>
          </a:r>
        </a:p>
      </xdr:txBody>
    </xdr:sp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0.3516</cdr:x>
      <cdr:y>0.6837</cdr:y>
    </cdr:from>
    <cdr:to>
      <cdr:x>0.59505</cdr:x>
      <cdr:y>0.83648</cdr:y>
    </cdr:to>
    <cdr:sp macro="" textlink="'Eje 4'!$Z$8">
      <cdr:nvSpPr>
        <cdr:cNvPr id="2" name="1 CuadroTexto"/>
        <cdr:cNvSpPr txBox="1"/>
      </cdr:nvSpPr>
      <cdr:spPr>
        <a:xfrm xmlns:a="http://schemas.openxmlformats.org/drawingml/2006/main">
          <a:off x="1261515" y="2064665"/>
          <a:ext cx="873518" cy="4613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FE5F099D-AFB7-A248-B876-1AC737AFADAE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0.33816</cdr:x>
      <cdr:y>0.66493</cdr:y>
    </cdr:from>
    <cdr:to>
      <cdr:x>0.59731</cdr:x>
      <cdr:y>0.84486</cdr:y>
    </cdr:to>
    <cdr:sp macro="" textlink="'Eje 4'!$Z$17">
      <cdr:nvSpPr>
        <cdr:cNvPr id="2" name="1 CuadroTexto"/>
        <cdr:cNvSpPr txBox="1"/>
      </cdr:nvSpPr>
      <cdr:spPr>
        <a:xfrm xmlns:a="http://schemas.openxmlformats.org/drawingml/2006/main">
          <a:off x="1213303" y="2007969"/>
          <a:ext cx="929822" cy="5433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28C93C74-09A3-6645-9CC5-854012DF47D3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694268</xdr:colOff>
      <xdr:row>2</xdr:row>
      <xdr:rowOff>97367</xdr:rowOff>
    </xdr:from>
    <xdr:to>
      <xdr:col>5</xdr:col>
      <xdr:colOff>469901</xdr:colOff>
      <xdr:row>5</xdr:row>
      <xdr:rowOff>42333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xmlns="" id="{7C531450-E370-6642-980C-8E48864ABFFD}"/>
            </a:ext>
          </a:extLst>
        </xdr:cNvPr>
        <xdr:cNvSpPr/>
      </xdr:nvSpPr>
      <xdr:spPr>
        <a:xfrm>
          <a:off x="4013201" y="5207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1</a:t>
          </a:r>
        </a:p>
      </xdr:txBody>
    </xdr:sp>
    <xdr:clientData/>
  </xdr:twoCellAnchor>
  <xdr:twoCellAnchor>
    <xdr:from>
      <xdr:col>12</xdr:col>
      <xdr:colOff>156634</xdr:colOff>
      <xdr:row>2</xdr:row>
      <xdr:rowOff>101600</xdr:rowOff>
    </xdr:from>
    <xdr:to>
      <xdr:col>13</xdr:col>
      <xdr:colOff>762000</xdr:colOff>
      <xdr:row>5</xdr:row>
      <xdr:rowOff>46566</xdr:rowOff>
    </xdr:to>
    <xdr:sp macro="" textlink="">
      <xdr:nvSpPr>
        <xdr:cNvPr id="3" name="Rectángulo redondeado 2">
          <a:extLst>
            <a:ext uri="{FF2B5EF4-FFF2-40B4-BE49-F238E27FC236}">
              <a16:creationId xmlns:a16="http://schemas.microsoft.com/office/drawing/2014/main" xmlns="" id="{1BC386B1-7729-FF48-9F45-7C3D8567A4C1}"/>
            </a:ext>
          </a:extLst>
        </xdr:cNvPr>
        <xdr:cNvSpPr/>
      </xdr:nvSpPr>
      <xdr:spPr>
        <a:xfrm>
          <a:off x="10943167" y="524933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2</a:t>
          </a:r>
        </a:p>
      </xdr:txBody>
    </xdr:sp>
    <xdr:clientData/>
  </xdr:twoCellAnchor>
  <xdr:twoCellAnchor>
    <xdr:from>
      <xdr:col>3</xdr:col>
      <xdr:colOff>757768</xdr:colOff>
      <xdr:row>21</xdr:row>
      <xdr:rowOff>114300</xdr:rowOff>
    </xdr:from>
    <xdr:to>
      <xdr:col>5</xdr:col>
      <xdr:colOff>533401</xdr:colOff>
      <xdr:row>24</xdr:row>
      <xdr:rowOff>59267</xdr:rowOff>
    </xdr:to>
    <xdr:sp macro="" textlink="">
      <xdr:nvSpPr>
        <xdr:cNvPr id="4" name="Rectángulo redondeado 3">
          <a:extLst>
            <a:ext uri="{FF2B5EF4-FFF2-40B4-BE49-F238E27FC236}">
              <a16:creationId xmlns:a16="http://schemas.microsoft.com/office/drawing/2014/main" xmlns="" id="{CBC3C8BF-BDA1-E749-AFFD-CE0738B0AB63}"/>
            </a:ext>
          </a:extLst>
        </xdr:cNvPr>
        <xdr:cNvSpPr/>
      </xdr:nvSpPr>
      <xdr:spPr>
        <a:xfrm>
          <a:off x="4076701" y="44323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3</a:t>
          </a:r>
        </a:p>
      </xdr:txBody>
    </xdr:sp>
    <xdr:clientData/>
  </xdr:twoCellAnchor>
  <xdr:twoCellAnchor>
    <xdr:from>
      <xdr:col>12</xdr:col>
      <xdr:colOff>127000</xdr:colOff>
      <xdr:row>21</xdr:row>
      <xdr:rowOff>114300</xdr:rowOff>
    </xdr:from>
    <xdr:to>
      <xdr:col>13</xdr:col>
      <xdr:colOff>732366</xdr:colOff>
      <xdr:row>24</xdr:row>
      <xdr:rowOff>59267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xmlns="" id="{EE4E4000-0805-EB47-9107-E29A533A4186}"/>
            </a:ext>
          </a:extLst>
        </xdr:cNvPr>
        <xdr:cNvSpPr/>
      </xdr:nvSpPr>
      <xdr:spPr>
        <a:xfrm>
          <a:off x="10913533" y="4432300"/>
          <a:ext cx="14351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EJE 4</a:t>
          </a:r>
        </a:p>
      </xdr:txBody>
    </xdr:sp>
    <xdr:clientData/>
  </xdr:twoCellAnchor>
  <xdr:twoCellAnchor>
    <xdr:from>
      <xdr:col>19</xdr:col>
      <xdr:colOff>118534</xdr:colOff>
      <xdr:row>2</xdr:row>
      <xdr:rowOff>84667</xdr:rowOff>
    </xdr:from>
    <xdr:to>
      <xdr:col>21</xdr:col>
      <xdr:colOff>118535</xdr:colOff>
      <xdr:row>5</xdr:row>
      <xdr:rowOff>29633</xdr:rowOff>
    </xdr:to>
    <xdr:sp macro="" textlink="">
      <xdr:nvSpPr>
        <xdr:cNvPr id="6" name="Rectángulo redondeado 5">
          <a:extLst>
            <a:ext uri="{FF2B5EF4-FFF2-40B4-BE49-F238E27FC236}">
              <a16:creationId xmlns:a16="http://schemas.microsoft.com/office/drawing/2014/main" xmlns="" id="{3860CDFF-4117-E04A-BF67-EEAC2428A319}"/>
            </a:ext>
          </a:extLst>
        </xdr:cNvPr>
        <xdr:cNvSpPr/>
      </xdr:nvSpPr>
      <xdr:spPr>
        <a:xfrm>
          <a:off x="16713201" y="508000"/>
          <a:ext cx="1659467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2400">
              <a:latin typeface="Avenir Next" panose="020B0503020202020204" pitchFamily="34" charset="0"/>
            </a:rPr>
            <a:t>GENERAL</a:t>
          </a:r>
        </a:p>
      </xdr:txBody>
    </xdr:sp>
    <xdr:clientData/>
  </xdr:twoCellAnchor>
  <xdr:twoCellAnchor editAs="absolute">
    <xdr:from>
      <xdr:col>16</xdr:col>
      <xdr:colOff>364833</xdr:colOff>
      <xdr:row>9</xdr:row>
      <xdr:rowOff>110835</xdr:rowOff>
    </xdr:from>
    <xdr:to>
      <xdr:col>24</xdr:col>
      <xdr:colOff>41561</xdr:colOff>
      <xdr:row>29</xdr:row>
      <xdr:rowOff>177800</xdr:rowOff>
    </xdr:to>
    <xdr:graphicFrame macro="">
      <xdr:nvGraphicFramePr>
        <xdr:cNvPr id="11" name="11 Gráfico">
          <a:extLst>
            <a:ext uri="{FF2B5EF4-FFF2-40B4-BE49-F238E27FC236}">
              <a16:creationId xmlns:a16="http://schemas.microsoft.com/office/drawing/2014/main" xmlns="" id="{59E13F0F-413A-4689-BFBC-7E601A3C8C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609600</xdr:colOff>
      <xdr:row>22</xdr:row>
      <xdr:rowOff>203197</xdr:rowOff>
    </xdr:from>
    <xdr:to>
      <xdr:col>8</xdr:col>
      <xdr:colOff>101599</xdr:colOff>
      <xdr:row>39</xdr:row>
      <xdr:rowOff>50800</xdr:rowOff>
    </xdr:to>
    <xdr:graphicFrame macro="">
      <xdr:nvGraphicFramePr>
        <xdr:cNvPr id="13" name="11 Gráfico">
          <a:extLst>
            <a:ext uri="{FF2B5EF4-FFF2-40B4-BE49-F238E27FC236}">
              <a16:creationId xmlns:a16="http://schemas.microsoft.com/office/drawing/2014/main" xmlns="" id="{6901DBDC-CB50-384B-B4D9-AD5E7418F6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9</xdr:col>
      <xdr:colOff>575733</xdr:colOff>
      <xdr:row>2</xdr:row>
      <xdr:rowOff>135465</xdr:rowOff>
    </xdr:from>
    <xdr:to>
      <xdr:col>16</xdr:col>
      <xdr:colOff>541867</xdr:colOff>
      <xdr:row>21</xdr:row>
      <xdr:rowOff>220132</xdr:rowOff>
    </xdr:to>
    <xdr:graphicFrame macro="">
      <xdr:nvGraphicFramePr>
        <xdr:cNvPr id="14" name="11 Gráfico">
          <a:extLst>
            <a:ext uri="{FF2B5EF4-FFF2-40B4-BE49-F238E27FC236}">
              <a16:creationId xmlns:a16="http://schemas.microsoft.com/office/drawing/2014/main" xmlns="" id="{B2F737EC-86A1-9B4C-8CDB-434BD4D712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9</xdr:col>
      <xdr:colOff>745067</xdr:colOff>
      <xdr:row>22</xdr:row>
      <xdr:rowOff>169332</xdr:rowOff>
    </xdr:from>
    <xdr:to>
      <xdr:col>16</xdr:col>
      <xdr:colOff>220134</xdr:colOff>
      <xdr:row>39</xdr:row>
      <xdr:rowOff>16934</xdr:rowOff>
    </xdr:to>
    <xdr:graphicFrame macro="">
      <xdr:nvGraphicFramePr>
        <xdr:cNvPr id="15" name="11 Gráfico">
          <a:extLst>
            <a:ext uri="{FF2B5EF4-FFF2-40B4-BE49-F238E27FC236}">
              <a16:creationId xmlns:a16="http://schemas.microsoft.com/office/drawing/2014/main" xmlns="" id="{5A2A6CE7-602B-C94B-AEB2-A4BFF6D90C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592666</xdr:colOff>
      <xdr:row>1</xdr:row>
      <xdr:rowOff>135468</xdr:rowOff>
    </xdr:from>
    <xdr:to>
      <xdr:col>26</xdr:col>
      <xdr:colOff>538670</xdr:colOff>
      <xdr:row>4</xdr:row>
      <xdr:rowOff>124126</xdr:rowOff>
    </xdr:to>
    <xdr:sp macro="" textlink="">
      <xdr:nvSpPr>
        <xdr:cNvPr id="16" name="Rectángulo redondeado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97262B93-9EE0-3D44-A2E2-50CDCAB2177A}"/>
            </a:ext>
          </a:extLst>
        </xdr:cNvPr>
        <xdr:cNvSpPr/>
      </xdr:nvSpPr>
      <xdr:spPr>
        <a:xfrm>
          <a:off x="21335999" y="355601"/>
          <a:ext cx="1605471" cy="6829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_tradnl" sz="3600" b="1">
              <a:solidFill>
                <a:schemeClr val="tx1"/>
              </a:solidFill>
            </a:rPr>
            <a:t>INICIO</a:t>
          </a:r>
        </a:p>
      </xdr:txBody>
    </xdr:sp>
    <xdr:clientData/>
  </xdr:twoCellAnchor>
  <xdr:twoCellAnchor editAs="absolute">
    <xdr:from>
      <xdr:col>1</xdr:col>
      <xdr:colOff>33867</xdr:colOff>
      <xdr:row>4</xdr:row>
      <xdr:rowOff>118532</xdr:rowOff>
    </xdr:from>
    <xdr:to>
      <xdr:col>8</xdr:col>
      <xdr:colOff>457199</xdr:colOff>
      <xdr:row>20</xdr:row>
      <xdr:rowOff>33867</xdr:rowOff>
    </xdr:to>
    <xdr:graphicFrame macro="">
      <xdr:nvGraphicFramePr>
        <xdr:cNvPr id="17" name="11 Gráfico">
          <a:extLst>
            <a:ext uri="{FF2B5EF4-FFF2-40B4-BE49-F238E27FC236}">
              <a16:creationId xmlns:a16="http://schemas.microsoft.com/office/drawing/2014/main" xmlns="" id="{A6500EB4-01DB-014F-851A-71558F175A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0.38609</cdr:x>
      <cdr:y>0.70238</cdr:y>
    </cdr:from>
    <cdr:to>
      <cdr:x>0.56173</cdr:x>
      <cdr:y>0.85516</cdr:y>
    </cdr:to>
    <cdr:sp macro="" textlink="Resultados!$BS$9">
      <cdr:nvSpPr>
        <cdr:cNvPr id="2" name="1 CuadroTexto"/>
        <cdr:cNvSpPr txBox="1"/>
      </cdr:nvSpPr>
      <cdr:spPr>
        <a:xfrm xmlns:a="http://schemas.openxmlformats.org/drawingml/2006/main">
          <a:off x="2438577" y="3175616"/>
          <a:ext cx="1109366" cy="6907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6E9A0CFC-EAEA-AE4C-B5A5-184E39B63A4A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0.35732</cdr:x>
      <cdr:y>0.69023</cdr:y>
    </cdr:from>
    <cdr:to>
      <cdr:x>0.58077</cdr:x>
      <cdr:y>0.84301</cdr:y>
    </cdr:to>
    <cdr:sp macro="" textlink="'Eje 3'!$Z$40">
      <cdr:nvSpPr>
        <cdr:cNvPr id="2" name="1 CuadroTexto"/>
        <cdr:cNvSpPr txBox="1"/>
      </cdr:nvSpPr>
      <cdr:spPr>
        <a:xfrm xmlns:a="http://schemas.openxmlformats.org/drawingml/2006/main">
          <a:off x="1330694" y="1676790"/>
          <a:ext cx="832123" cy="37115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7BC6E3B6-D721-754F-82B9-8DA58986620E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0.3766</cdr:x>
      <cdr:y>0.67784</cdr:y>
    </cdr:from>
    <cdr:to>
      <cdr:x>0.6276</cdr:x>
      <cdr:y>0.83062</cdr:y>
    </cdr:to>
    <cdr:sp macro="" textlink="'Eje 2'!$Z$43">
      <cdr:nvSpPr>
        <cdr:cNvPr id="2" name="1 CuadroTexto"/>
        <cdr:cNvSpPr txBox="1"/>
      </cdr:nvSpPr>
      <cdr:spPr>
        <a:xfrm xmlns:a="http://schemas.openxmlformats.org/drawingml/2006/main">
          <a:off x="1398725" y="1961966"/>
          <a:ext cx="932247" cy="4422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C86E42D6-9891-E444-BC38-F2D4166C11F5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0.3606</cdr:x>
      <cdr:y>0.72568</cdr:y>
    </cdr:from>
    <cdr:to>
      <cdr:x>0.61975</cdr:x>
      <cdr:y>0.90561</cdr:y>
    </cdr:to>
    <cdr:sp macro="" textlink="'Eje 4'!$Z$26">
      <cdr:nvSpPr>
        <cdr:cNvPr id="2" name="1 CuadroTexto"/>
        <cdr:cNvSpPr txBox="1"/>
      </cdr:nvSpPr>
      <cdr:spPr>
        <a:xfrm xmlns:a="http://schemas.openxmlformats.org/drawingml/2006/main">
          <a:off x="1905101" y="2629664"/>
          <a:ext cx="1369141" cy="6520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3251D6A1-759D-7E47-B9C0-F2D5BC845DFB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0.36867</cdr:x>
      <cdr:y>0.6865</cdr:y>
    </cdr:from>
    <cdr:to>
      <cdr:x>0.63996</cdr:x>
      <cdr:y>0.83928</cdr:y>
    </cdr:to>
    <cdr:sp macro="" textlink="'Eje 1'!$Z$9">
      <cdr:nvSpPr>
        <cdr:cNvPr id="2" name="1 CuadroTexto"/>
        <cdr:cNvSpPr txBox="1"/>
      </cdr:nvSpPr>
      <cdr:spPr>
        <a:xfrm xmlns:a="http://schemas.openxmlformats.org/drawingml/2006/main">
          <a:off x="1369520" y="1720057"/>
          <a:ext cx="1007774" cy="3827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EB3A32BD-BDE4-584E-9156-811E28CF58A8}" type="TxLink">
            <a:rPr lang="en-US" sz="2400" b="1" i="0" u="none" strike="noStrike">
              <a:solidFill>
                <a:srgbClr val="000000"/>
              </a:solidFill>
              <a:latin typeface="Avenir Next Regular"/>
              <a:cs typeface="Calibri"/>
            </a:rPr>
            <a:pPr algn="ctr"/>
            <a:t>115%</a:t>
          </a:fld>
          <a:endParaRPr lang="es-CR" sz="2400" b="1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Evaluacion%20estrategica%20Eval_2016-2020_mayo2018pd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ta_Esq\Dropbox\Reacreditacio&#769;n%202018\Plan%20Desarrollo%20EAP\Evaluacion%20estrategica%20Eval_2016-2020_mayo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Eje 1"/>
      <sheetName val="Eje 2"/>
      <sheetName val="Eje 3"/>
      <sheetName val="Eje 4"/>
      <sheetName val="Tacometro 1.1"/>
      <sheetName val="Tacometro 1.2"/>
      <sheetName val="Tacometro1.3"/>
      <sheetName val="Tacometro 1.4"/>
      <sheetName val="Tacometro 1.5"/>
      <sheetName val="Tacometro 2.1 "/>
      <sheetName val="Tacometro 2,2"/>
      <sheetName val="Tacometro 2.3"/>
      <sheetName val="Tacometro 3.1"/>
      <sheetName val="Tacometro 3.2"/>
      <sheetName val="Tacometro 3.3"/>
      <sheetName val="Tacometro 3.4"/>
      <sheetName val="Tacometro 4.1"/>
      <sheetName val="Tacometro 4.2"/>
      <sheetName val="Tacometro 4.3"/>
      <sheetName val="Tacometro 4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A3" t="str">
            <v>Insuficiente</v>
          </cell>
          <cell r="B3">
            <v>8.0000000000000002E-3</v>
          </cell>
        </row>
        <row r="4">
          <cell r="A4" t="str">
            <v>Suficiente</v>
          </cell>
          <cell r="B4">
            <v>2E-3</v>
          </cell>
        </row>
        <row r="5">
          <cell r="A5" t="str">
            <v>Bueno</v>
          </cell>
          <cell r="B5">
            <v>1.5E-3</v>
          </cell>
        </row>
        <row r="6">
          <cell r="A6" t="str">
            <v xml:space="preserve">Excelente </v>
          </cell>
          <cell r="B6">
            <v>2E-3</v>
          </cell>
          <cell r="D6" t="str">
            <v>Puntos</v>
          </cell>
        </row>
        <row r="7">
          <cell r="B7">
            <v>0.01</v>
          </cell>
        </row>
      </sheetData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cometro 1.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C3:Q25"/>
  <sheetViews>
    <sheetView showGridLines="0" workbookViewId="0"/>
  </sheetViews>
  <sheetFormatPr baseColWidth="10" defaultColWidth="10.875" defaultRowHeight="15"/>
  <cols>
    <col min="1" max="16384" width="10.875" style="1"/>
  </cols>
  <sheetData>
    <row r="3" spans="3:17" ht="35.1" customHeight="1">
      <c r="C3" s="80" t="s">
        <v>162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3:17"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spans="3:17" ht="45" customHeight="1"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21" spans="3:16">
      <c r="I21" s="83" t="s">
        <v>181</v>
      </c>
      <c r="J21" s="83"/>
    </row>
    <row r="22" spans="3:16">
      <c r="I22" s="82">
        <f ca="1">+TODAY()</f>
        <v>43895</v>
      </c>
      <c r="J22" s="82"/>
    </row>
    <row r="23" spans="3:16">
      <c r="C23" s="81" t="s">
        <v>163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</row>
    <row r="25" spans="3:16" ht="15.75">
      <c r="P25"/>
    </row>
  </sheetData>
  <mergeCells count="4">
    <mergeCell ref="C3:Q5"/>
    <mergeCell ref="C23:P23"/>
    <mergeCell ref="I22:J22"/>
    <mergeCell ref="I21:J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"/>
  <sheetViews>
    <sheetView showGridLines="0" topLeftCell="H1" zoomScaleNormal="100" workbookViewId="0">
      <selection activeCell="V13" sqref="V13"/>
    </sheetView>
  </sheetViews>
  <sheetFormatPr baseColWidth="10" defaultRowHeight="15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AI162"/>
  <sheetViews>
    <sheetView showGridLines="0" tabSelected="1" topLeftCell="A25" zoomScale="80" zoomScaleNormal="80" workbookViewId="0">
      <selection activeCell="B27" sqref="B27:B28"/>
    </sheetView>
  </sheetViews>
  <sheetFormatPr baseColWidth="10" defaultColWidth="26.875" defaultRowHeight="15"/>
  <cols>
    <col min="1" max="1" width="14.5" style="64" customWidth="1"/>
    <col min="2" max="5" width="37.375" style="64" customWidth="1"/>
    <col min="6" max="6" width="26.875" style="64"/>
    <col min="7" max="7" width="14.625" style="64" customWidth="1"/>
    <col min="8" max="8" width="50" style="64" customWidth="1"/>
    <col min="9" max="22" width="22.625" style="79" customWidth="1"/>
    <col min="23" max="23" width="11.375" style="79" customWidth="1"/>
    <col min="24" max="24" width="10.625" style="79" customWidth="1"/>
    <col min="25" max="34" width="26.875" style="19"/>
    <col min="35" max="35" width="26.875" style="63"/>
    <col min="36" max="16384" width="26.875" style="64"/>
  </cols>
  <sheetData>
    <row r="1" spans="2:33" ht="29.1" customHeight="1" thickTop="1">
      <c r="B1" s="100" t="s">
        <v>183</v>
      </c>
      <c r="C1" s="101"/>
      <c r="D1" s="101"/>
      <c r="E1" s="101"/>
      <c r="F1" s="101"/>
      <c r="G1" s="102"/>
      <c r="H1" s="97" t="s">
        <v>180</v>
      </c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2:33" ht="18.95" customHeight="1">
      <c r="B2" s="103"/>
      <c r="C2" s="104"/>
      <c r="D2" s="104"/>
      <c r="E2" s="104"/>
      <c r="F2" s="104"/>
      <c r="G2" s="105"/>
      <c r="H2" s="97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AB2" s="20">
        <v>0</v>
      </c>
    </row>
    <row r="3" spans="2:33" ht="18.95" customHeight="1">
      <c r="B3" s="103"/>
      <c r="C3" s="104"/>
      <c r="D3" s="104"/>
      <c r="E3" s="104"/>
      <c r="F3" s="104"/>
      <c r="G3" s="105"/>
      <c r="H3" s="97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AB3" s="20">
        <v>25</v>
      </c>
    </row>
    <row r="4" spans="2:33" ht="18.95" customHeight="1">
      <c r="B4" s="103"/>
      <c r="C4" s="104"/>
      <c r="D4" s="104"/>
      <c r="E4" s="104"/>
      <c r="F4" s="104"/>
      <c r="G4" s="105"/>
      <c r="H4" s="98">
        <f ca="1">+TODAY()</f>
        <v>43895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AB4" s="20">
        <v>50</v>
      </c>
    </row>
    <row r="5" spans="2:33" ht="21.95" customHeight="1" thickBot="1">
      <c r="B5" s="106"/>
      <c r="C5" s="107"/>
      <c r="D5" s="107"/>
      <c r="E5" s="107"/>
      <c r="F5" s="107"/>
      <c r="G5" s="108"/>
      <c r="H5" s="99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AB5" s="20">
        <v>75</v>
      </c>
    </row>
    <row r="6" spans="2:33" ht="18.95" customHeight="1" thickTop="1" thickBot="1">
      <c r="B6" s="88" t="s">
        <v>167</v>
      </c>
      <c r="C6" s="89"/>
      <c r="D6" s="89"/>
      <c r="E6" s="89"/>
      <c r="F6" s="89"/>
      <c r="G6" s="89"/>
      <c r="H6" s="90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AB6" s="20">
        <v>100</v>
      </c>
    </row>
    <row r="7" spans="2:33" ht="38.1" customHeight="1" thickTop="1" thickBot="1">
      <c r="B7" s="67" t="s">
        <v>0</v>
      </c>
      <c r="C7" s="67" t="s">
        <v>1</v>
      </c>
      <c r="D7" s="94" t="s">
        <v>2</v>
      </c>
      <c r="E7" s="94"/>
      <c r="F7" s="68" t="s">
        <v>178</v>
      </c>
      <c r="G7" s="68" t="s">
        <v>165</v>
      </c>
      <c r="H7" s="68" t="s">
        <v>166</v>
      </c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AB7" s="19">
        <v>115</v>
      </c>
    </row>
    <row r="8" spans="2:33" ht="87.95" customHeight="1" thickTop="1" thickBot="1">
      <c r="B8" s="109" t="s">
        <v>193</v>
      </c>
      <c r="C8" s="69" t="s">
        <v>3</v>
      </c>
      <c r="D8" s="87" t="s">
        <v>4</v>
      </c>
      <c r="E8" s="87"/>
      <c r="F8" s="70"/>
      <c r="G8" s="70">
        <v>115</v>
      </c>
      <c r="H8" s="71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</row>
    <row r="9" spans="2:33" ht="92.1" customHeight="1" thickTop="1" thickBot="1">
      <c r="B9" s="109"/>
      <c r="C9" s="69" t="s">
        <v>5</v>
      </c>
      <c r="D9" s="87" t="s">
        <v>6</v>
      </c>
      <c r="E9" s="87"/>
      <c r="F9" s="70"/>
      <c r="G9" s="70">
        <v>115</v>
      </c>
      <c r="H9" s="73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21">
        <f>+G8/100</f>
        <v>1.1499999999999999</v>
      </c>
      <c r="Z9" s="22">
        <f>+AVERAGE(Y9:Y10)</f>
        <v>1.1499999999999999</v>
      </c>
      <c r="AB9" s="23" t="s">
        <v>184</v>
      </c>
      <c r="AC9" s="24">
        <v>8.0000000000000002E-3</v>
      </c>
      <c r="AD9" s="23"/>
      <c r="AE9" s="23" t="s">
        <v>185</v>
      </c>
      <c r="AF9" s="23"/>
      <c r="AG9" s="25">
        <f>+Z9</f>
        <v>1.1499999999999999</v>
      </c>
    </row>
    <row r="10" spans="2:33" ht="17.25" customHeight="1" thickTop="1" thickBot="1">
      <c r="B10" s="67" t="s">
        <v>7</v>
      </c>
      <c r="C10" s="67" t="s">
        <v>8</v>
      </c>
      <c r="D10" s="67" t="s">
        <v>9</v>
      </c>
      <c r="E10" s="67" t="s">
        <v>8</v>
      </c>
      <c r="F10" s="88" t="s">
        <v>179</v>
      </c>
      <c r="G10" s="90"/>
      <c r="H10" s="73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21">
        <f>+G9/100</f>
        <v>1.1499999999999999</v>
      </c>
      <c r="AB10" s="23" t="s">
        <v>186</v>
      </c>
      <c r="AC10" s="24">
        <v>2E-3</v>
      </c>
      <c r="AD10" s="23"/>
      <c r="AE10" s="23"/>
      <c r="AF10" s="23"/>
      <c r="AG10" s="23"/>
    </row>
    <row r="11" spans="2:33" ht="27" thickTop="1" thickBot="1">
      <c r="B11" s="69" t="s">
        <v>10</v>
      </c>
      <c r="C11" s="69" t="s">
        <v>11</v>
      </c>
      <c r="D11" s="74" t="s">
        <v>195</v>
      </c>
      <c r="E11" s="74" t="s">
        <v>12</v>
      </c>
      <c r="F11" s="110"/>
      <c r="G11" s="111"/>
      <c r="H11" s="73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21"/>
      <c r="AB11" s="23" t="s">
        <v>187</v>
      </c>
      <c r="AC11" s="24">
        <v>1.5E-3</v>
      </c>
      <c r="AD11" s="23"/>
      <c r="AE11" s="23" t="s">
        <v>188</v>
      </c>
      <c r="AF11" s="23"/>
      <c r="AG11" s="23">
        <f>AG9*PI()</f>
        <v>3.6128315516282616</v>
      </c>
    </row>
    <row r="12" spans="2:33" ht="27" thickTop="1" thickBot="1">
      <c r="B12" s="69" t="s">
        <v>13</v>
      </c>
      <c r="C12" s="69" t="s">
        <v>14</v>
      </c>
      <c r="D12" s="95" t="s">
        <v>15</v>
      </c>
      <c r="E12" s="95" t="s">
        <v>16</v>
      </c>
      <c r="F12" s="112"/>
      <c r="G12" s="113"/>
      <c r="H12" s="73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AB12" s="23" t="s">
        <v>189</v>
      </c>
      <c r="AC12" s="24">
        <v>2E-3</v>
      </c>
      <c r="AD12" s="23"/>
      <c r="AE12" s="23" t="s">
        <v>190</v>
      </c>
      <c r="AF12" s="23"/>
      <c r="AG12" s="23"/>
    </row>
    <row r="13" spans="2:33" ht="27" thickTop="1" thickBot="1">
      <c r="B13" s="69" t="s">
        <v>17</v>
      </c>
      <c r="C13" s="69" t="s">
        <v>194</v>
      </c>
      <c r="D13" s="95"/>
      <c r="E13" s="95"/>
      <c r="F13" s="112"/>
      <c r="G13" s="113"/>
      <c r="H13" s="73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AB13" s="23"/>
      <c r="AC13" s="24">
        <v>0.01</v>
      </c>
      <c r="AD13" s="23"/>
      <c r="AE13" s="23" t="s">
        <v>191</v>
      </c>
      <c r="AF13" s="23">
        <v>0</v>
      </c>
      <c r="AG13" s="23">
        <f>-COS(AG11)</f>
        <v>0.89100652418836812</v>
      </c>
    </row>
    <row r="14" spans="2:33" ht="39.75" thickTop="1" thickBot="1">
      <c r="B14" s="69" t="s">
        <v>18</v>
      </c>
      <c r="C14" s="69" t="s">
        <v>16</v>
      </c>
      <c r="D14" s="95"/>
      <c r="E14" s="95"/>
      <c r="F14" s="112"/>
      <c r="G14" s="113"/>
      <c r="H14" s="73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AB14" s="23"/>
      <c r="AC14" s="23"/>
      <c r="AD14" s="23"/>
      <c r="AE14" s="23" t="s">
        <v>192</v>
      </c>
      <c r="AF14" s="23">
        <v>0</v>
      </c>
      <c r="AG14" s="23">
        <f>SIN(AG11)</f>
        <v>-0.45399049973954625</v>
      </c>
    </row>
    <row r="15" spans="2:33" ht="17.25" customHeight="1" thickTop="1" thickBot="1">
      <c r="B15" s="69" t="s">
        <v>19</v>
      </c>
      <c r="C15" s="69" t="s">
        <v>20</v>
      </c>
      <c r="D15" s="95"/>
      <c r="E15" s="95"/>
      <c r="F15" s="112"/>
      <c r="G15" s="113"/>
      <c r="H15" s="73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</row>
    <row r="16" spans="2:33" ht="16.5" thickTop="1" thickBot="1">
      <c r="B16" s="91" t="s">
        <v>168</v>
      </c>
      <c r="C16" s="92"/>
      <c r="D16" s="92"/>
      <c r="E16" s="92"/>
      <c r="F16" s="92"/>
      <c r="G16" s="92"/>
      <c r="H16" s="93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</row>
    <row r="17" spans="2:33" ht="38.1" customHeight="1" thickTop="1" thickBot="1">
      <c r="B17" s="75" t="s">
        <v>21</v>
      </c>
      <c r="C17" s="68" t="s">
        <v>1</v>
      </c>
      <c r="D17" s="96" t="s">
        <v>2</v>
      </c>
      <c r="E17" s="96"/>
      <c r="F17" s="68" t="s">
        <v>178</v>
      </c>
      <c r="G17" s="68" t="s">
        <v>165</v>
      </c>
      <c r="H17" s="68" t="s">
        <v>166</v>
      </c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2:33" ht="77.099999999999994" customHeight="1" thickTop="1" thickBot="1">
      <c r="B18" s="87" t="s">
        <v>22</v>
      </c>
      <c r="C18" s="69" t="s">
        <v>23</v>
      </c>
      <c r="D18" s="87" t="s">
        <v>24</v>
      </c>
      <c r="E18" s="87"/>
      <c r="F18" s="70"/>
      <c r="G18" s="70">
        <v>100</v>
      </c>
      <c r="H18" s="84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2:33" ht="90.95" customHeight="1" thickTop="1" thickBot="1">
      <c r="B19" s="87"/>
      <c r="C19" s="69" t="s">
        <v>196</v>
      </c>
      <c r="D19" s="87" t="s">
        <v>25</v>
      </c>
      <c r="E19" s="87"/>
      <c r="F19" s="70"/>
      <c r="G19" s="70">
        <v>115</v>
      </c>
      <c r="H19" s="85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</row>
    <row r="20" spans="2:33" ht="17.25" customHeight="1" thickTop="1" thickBot="1">
      <c r="B20" s="67" t="s">
        <v>26</v>
      </c>
      <c r="C20" s="67" t="s">
        <v>8</v>
      </c>
      <c r="D20" s="67" t="s">
        <v>9</v>
      </c>
      <c r="E20" s="67" t="s">
        <v>8</v>
      </c>
      <c r="F20" s="88" t="s">
        <v>179</v>
      </c>
      <c r="G20" s="90"/>
      <c r="H20" s="85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21">
        <f>+G18/100</f>
        <v>1</v>
      </c>
      <c r="Z20" s="22">
        <f>+AVERAGE(Y20:Y21)</f>
        <v>1.075</v>
      </c>
      <c r="AB20" s="23" t="s">
        <v>184</v>
      </c>
      <c r="AC20" s="24">
        <v>8.0000000000000002E-3</v>
      </c>
      <c r="AD20" s="23"/>
      <c r="AE20" s="23" t="s">
        <v>185</v>
      </c>
      <c r="AF20" s="23"/>
      <c r="AG20" s="25">
        <f>+Z20</f>
        <v>1.075</v>
      </c>
    </row>
    <row r="21" spans="2:33" ht="39.75" thickTop="1" thickBot="1">
      <c r="B21" s="69" t="s">
        <v>27</v>
      </c>
      <c r="C21" s="69" t="s">
        <v>20</v>
      </c>
      <c r="D21" s="74" t="s">
        <v>28</v>
      </c>
      <c r="E21" s="74" t="s">
        <v>29</v>
      </c>
      <c r="F21" s="110"/>
      <c r="G21" s="111"/>
      <c r="H21" s="85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21">
        <f>+G19/100</f>
        <v>1.1499999999999999</v>
      </c>
      <c r="AB21" s="23" t="s">
        <v>186</v>
      </c>
      <c r="AC21" s="24">
        <v>2E-3</v>
      </c>
      <c r="AD21" s="23"/>
      <c r="AE21" s="23"/>
      <c r="AF21" s="23"/>
      <c r="AG21" s="23"/>
    </row>
    <row r="22" spans="2:33" ht="27" thickTop="1" thickBot="1">
      <c r="B22" s="69" t="s">
        <v>30</v>
      </c>
      <c r="C22" s="69" t="s">
        <v>31</v>
      </c>
      <c r="D22" s="74" t="s">
        <v>32</v>
      </c>
      <c r="E22" s="74" t="s">
        <v>33</v>
      </c>
      <c r="F22" s="112"/>
      <c r="G22" s="113"/>
      <c r="H22" s="85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AB22" s="23" t="s">
        <v>187</v>
      </c>
      <c r="AC22" s="24">
        <v>1.5E-3</v>
      </c>
      <c r="AD22" s="23"/>
      <c r="AE22" s="23" t="s">
        <v>188</v>
      </c>
      <c r="AF22" s="23"/>
      <c r="AG22" s="23">
        <f>AG20*PI()</f>
        <v>3.3772121026090276</v>
      </c>
    </row>
    <row r="23" spans="2:33" ht="39.75" thickTop="1" thickBot="1">
      <c r="B23" s="69" t="s">
        <v>34</v>
      </c>
      <c r="C23" s="69" t="s">
        <v>20</v>
      </c>
      <c r="D23" s="95" t="s">
        <v>35</v>
      </c>
      <c r="E23" s="95" t="s">
        <v>36</v>
      </c>
      <c r="F23" s="112"/>
      <c r="G23" s="113"/>
      <c r="H23" s="85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AB23" s="23" t="s">
        <v>189</v>
      </c>
      <c r="AC23" s="24">
        <v>2E-3</v>
      </c>
      <c r="AD23" s="23"/>
      <c r="AE23" s="23" t="s">
        <v>190</v>
      </c>
      <c r="AF23" s="23"/>
      <c r="AG23" s="23"/>
    </row>
    <row r="24" spans="2:33" ht="52.5" thickTop="1" thickBot="1">
      <c r="B24" s="69" t="s">
        <v>37</v>
      </c>
      <c r="C24" s="69" t="s">
        <v>20</v>
      </c>
      <c r="D24" s="95"/>
      <c r="E24" s="95"/>
      <c r="F24" s="114"/>
      <c r="G24" s="115"/>
      <c r="H24" s="8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AB24" s="23"/>
      <c r="AC24" s="24">
        <v>0.01</v>
      </c>
      <c r="AD24" s="23"/>
      <c r="AE24" s="23" t="s">
        <v>191</v>
      </c>
      <c r="AF24" s="23">
        <v>0</v>
      </c>
      <c r="AG24" s="23">
        <f>-COS(AG22)</f>
        <v>0.97236992039767667</v>
      </c>
    </row>
    <row r="25" spans="2:33" ht="17.25" thickTop="1" thickBot="1">
      <c r="B25" s="91" t="s">
        <v>169</v>
      </c>
      <c r="C25" s="92"/>
      <c r="D25" s="92"/>
      <c r="E25" s="92"/>
      <c r="F25" s="92"/>
      <c r="G25" s="92"/>
      <c r="H25" s="93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AB25" s="23"/>
      <c r="AC25" s="23"/>
      <c r="AD25" s="23"/>
      <c r="AE25" s="23" t="s">
        <v>192</v>
      </c>
      <c r="AF25" s="23">
        <v>0</v>
      </c>
      <c r="AG25" s="23">
        <f>SIN(AG22)</f>
        <v>-0.23344536385590528</v>
      </c>
    </row>
    <row r="26" spans="2:33" ht="32.1" customHeight="1" thickTop="1" thickBot="1">
      <c r="B26" s="75" t="s">
        <v>38</v>
      </c>
      <c r="C26" s="68" t="s">
        <v>1</v>
      </c>
      <c r="D26" s="96" t="s">
        <v>2</v>
      </c>
      <c r="E26" s="96"/>
      <c r="F26" s="68" t="s">
        <v>178</v>
      </c>
      <c r="G26" s="68" t="s">
        <v>165</v>
      </c>
      <c r="H26" s="68" t="s">
        <v>166</v>
      </c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</row>
    <row r="27" spans="2:33" ht="84" customHeight="1" thickTop="1" thickBot="1">
      <c r="B27" s="87" t="s">
        <v>39</v>
      </c>
      <c r="C27" s="69" t="s">
        <v>40</v>
      </c>
      <c r="D27" s="87" t="s">
        <v>41</v>
      </c>
      <c r="E27" s="87"/>
      <c r="F27" s="70"/>
      <c r="G27" s="70">
        <v>115</v>
      </c>
      <c r="H27" s="84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</row>
    <row r="28" spans="2:33" ht="96" customHeight="1" thickTop="1" thickBot="1">
      <c r="B28" s="87"/>
      <c r="C28" s="69" t="s">
        <v>42</v>
      </c>
      <c r="D28" s="87" t="s">
        <v>43</v>
      </c>
      <c r="E28" s="87"/>
      <c r="F28" s="70"/>
      <c r="G28" s="70">
        <v>115</v>
      </c>
      <c r="H28" s="8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</row>
    <row r="29" spans="2:33" ht="17.25" customHeight="1" thickTop="1" thickBot="1">
      <c r="B29" s="67" t="s">
        <v>26</v>
      </c>
      <c r="C29" s="67" t="s">
        <v>8</v>
      </c>
      <c r="D29" s="67" t="s">
        <v>9</v>
      </c>
      <c r="E29" s="67" t="s">
        <v>8</v>
      </c>
      <c r="F29" s="88" t="s">
        <v>179</v>
      </c>
      <c r="G29" s="90"/>
      <c r="H29" s="8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21">
        <f>+G27/100</f>
        <v>1.1499999999999999</v>
      </c>
      <c r="Z29" s="22">
        <f>+AVERAGE(Y29:Y30)</f>
        <v>1.1499999999999999</v>
      </c>
      <c r="AB29" s="23" t="s">
        <v>184</v>
      </c>
      <c r="AC29" s="24">
        <v>8.0000000000000002E-3</v>
      </c>
      <c r="AD29" s="23"/>
      <c r="AE29" s="23" t="s">
        <v>185</v>
      </c>
      <c r="AF29" s="23"/>
      <c r="AG29" s="25">
        <f>+Z29</f>
        <v>1.1499999999999999</v>
      </c>
    </row>
    <row r="30" spans="2:33" ht="39.75" thickTop="1" thickBot="1">
      <c r="B30" s="69" t="s">
        <v>44</v>
      </c>
      <c r="C30" s="69" t="s">
        <v>45</v>
      </c>
      <c r="D30" s="74" t="s">
        <v>46</v>
      </c>
      <c r="E30" s="74" t="s">
        <v>47</v>
      </c>
      <c r="F30" s="110"/>
      <c r="G30" s="111"/>
      <c r="H30" s="85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21">
        <f>+G28/100</f>
        <v>1.1499999999999999</v>
      </c>
      <c r="AB30" s="23" t="s">
        <v>186</v>
      </c>
      <c r="AC30" s="24">
        <v>2E-3</v>
      </c>
      <c r="AD30" s="23"/>
      <c r="AE30" s="23"/>
      <c r="AF30" s="23"/>
      <c r="AG30" s="23"/>
    </row>
    <row r="31" spans="2:33" ht="27" thickTop="1" thickBot="1">
      <c r="B31" s="69" t="s">
        <v>48</v>
      </c>
      <c r="C31" s="69" t="s">
        <v>45</v>
      </c>
      <c r="D31" s="95" t="s">
        <v>49</v>
      </c>
      <c r="E31" s="95" t="s">
        <v>47</v>
      </c>
      <c r="F31" s="112"/>
      <c r="G31" s="113"/>
      <c r="H31" s="85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AB31" s="23" t="s">
        <v>187</v>
      </c>
      <c r="AC31" s="24">
        <v>1.5E-3</v>
      </c>
      <c r="AD31" s="23"/>
      <c r="AE31" s="23" t="s">
        <v>188</v>
      </c>
      <c r="AF31" s="23"/>
      <c r="AG31" s="23">
        <f>AG29*PI()</f>
        <v>3.6128315516282616</v>
      </c>
    </row>
    <row r="32" spans="2:33" ht="39.75" thickTop="1" thickBot="1">
      <c r="B32" s="77" t="s">
        <v>50</v>
      </c>
      <c r="C32" s="69" t="s">
        <v>45</v>
      </c>
      <c r="D32" s="95"/>
      <c r="E32" s="95"/>
      <c r="F32" s="112"/>
      <c r="G32" s="113"/>
      <c r="H32" s="85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AB32" s="23" t="s">
        <v>189</v>
      </c>
      <c r="AC32" s="24">
        <v>2E-3</v>
      </c>
      <c r="AD32" s="23"/>
      <c r="AE32" s="23" t="s">
        <v>190</v>
      </c>
      <c r="AF32" s="23"/>
      <c r="AG32" s="23"/>
    </row>
    <row r="33" spans="2:33" ht="36.950000000000003" customHeight="1" thickTop="1" thickBot="1">
      <c r="B33" s="69" t="s">
        <v>51</v>
      </c>
      <c r="C33" s="69" t="s">
        <v>45</v>
      </c>
      <c r="D33" s="95"/>
      <c r="E33" s="95"/>
      <c r="F33" s="114"/>
      <c r="G33" s="115"/>
      <c r="H33" s="8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AB33" s="23"/>
      <c r="AC33" s="24">
        <v>0.01</v>
      </c>
      <c r="AD33" s="23"/>
      <c r="AE33" s="23" t="s">
        <v>191</v>
      </c>
      <c r="AF33" s="23">
        <v>0</v>
      </c>
      <c r="AG33" s="23">
        <f>-COS(AG31)</f>
        <v>0.89100652418836812</v>
      </c>
    </row>
    <row r="34" spans="2:33" ht="19.5" thickTop="1">
      <c r="B34" s="78" t="s">
        <v>163</v>
      </c>
      <c r="AB34" s="23"/>
      <c r="AC34" s="23"/>
      <c r="AD34" s="23"/>
      <c r="AE34" s="23" t="s">
        <v>192</v>
      </c>
      <c r="AF34" s="23">
        <v>0</v>
      </c>
      <c r="AG34" s="23">
        <f>SIN(AG31)</f>
        <v>-0.45399049973954625</v>
      </c>
    </row>
    <row r="40" spans="2:33" ht="15.75">
      <c r="Z40" s="22">
        <f>+AVERAGE(Z29,Z20,Z9)</f>
        <v>1.1249999999999998</v>
      </c>
      <c r="AB40" s="23" t="s">
        <v>184</v>
      </c>
      <c r="AC40" s="24">
        <v>8.0000000000000002E-3</v>
      </c>
      <c r="AD40" s="23"/>
      <c r="AE40" s="23" t="s">
        <v>185</v>
      </c>
      <c r="AF40" s="23"/>
      <c r="AG40" s="25">
        <f>+Z40</f>
        <v>1.1249999999999998</v>
      </c>
    </row>
    <row r="41" spans="2:33" ht="15.75">
      <c r="AB41" s="23" t="s">
        <v>186</v>
      </c>
      <c r="AC41" s="24">
        <v>2E-3</v>
      </c>
      <c r="AD41" s="23"/>
      <c r="AE41" s="23"/>
      <c r="AF41" s="23"/>
      <c r="AG41" s="23"/>
    </row>
    <row r="42" spans="2:33" ht="15.75">
      <c r="AB42" s="23" t="s">
        <v>187</v>
      </c>
      <c r="AC42" s="24">
        <v>1.5E-3</v>
      </c>
      <c r="AD42" s="23"/>
      <c r="AE42" s="23" t="s">
        <v>188</v>
      </c>
      <c r="AF42" s="23"/>
      <c r="AG42" s="23">
        <f>AG40*PI()</f>
        <v>3.5342917352885164</v>
      </c>
    </row>
    <row r="43" spans="2:33" ht="15.75">
      <c r="AB43" s="23" t="s">
        <v>189</v>
      </c>
      <c r="AC43" s="24">
        <v>2E-3</v>
      </c>
      <c r="AD43" s="23"/>
      <c r="AE43" s="23" t="s">
        <v>190</v>
      </c>
      <c r="AF43" s="23"/>
      <c r="AG43" s="23"/>
    </row>
    <row r="44" spans="2:33" ht="15.75">
      <c r="AB44" s="23"/>
      <c r="AC44" s="24">
        <v>0.01</v>
      </c>
      <c r="AD44" s="23"/>
      <c r="AE44" s="23" t="s">
        <v>191</v>
      </c>
      <c r="AF44" s="23">
        <v>0</v>
      </c>
      <c r="AG44" s="23">
        <f>-COS(AG42)</f>
        <v>0.92387953251128718</v>
      </c>
    </row>
    <row r="45" spans="2:33" ht="15.75">
      <c r="AB45" s="23"/>
      <c r="AC45" s="23"/>
      <c r="AD45" s="23"/>
      <c r="AE45" s="23" t="s">
        <v>192</v>
      </c>
      <c r="AF45" s="23">
        <v>0</v>
      </c>
      <c r="AG45" s="23">
        <f>SIN(AG42)</f>
        <v>-0.38268343236508884</v>
      </c>
    </row>
    <row r="113" spans="25:34"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</row>
    <row r="114" spans="25:34"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</row>
    <row r="115" spans="25:34"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</row>
    <row r="116" spans="25:34"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</row>
    <row r="117" spans="25:34"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</row>
    <row r="118" spans="25:34"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</row>
    <row r="119" spans="25:34"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</row>
    <row r="120" spans="25:34"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</row>
    <row r="121" spans="25:34"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</row>
    <row r="122" spans="25:34"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</row>
    <row r="123" spans="25:34"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</row>
    <row r="124" spans="25:34"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</row>
    <row r="125" spans="25:34"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</row>
    <row r="126" spans="25:34"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</row>
    <row r="127" spans="25:34"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</row>
    <row r="128" spans="25:34"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</row>
    <row r="129" spans="25:34"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</row>
    <row r="130" spans="25:34"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</row>
    <row r="131" spans="25:34"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</row>
    <row r="132" spans="25:34"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</row>
    <row r="133" spans="25:34"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</row>
    <row r="134" spans="25:34"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</row>
    <row r="135" spans="25:34"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</row>
    <row r="136" spans="25:34"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</row>
    <row r="137" spans="25:34"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</row>
    <row r="138" spans="25:34"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</row>
    <row r="139" spans="25:34"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</row>
    <row r="140" spans="25:34"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</row>
    <row r="141" spans="25:34"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</row>
    <row r="142" spans="25:34"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</row>
    <row r="143" spans="25:34"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</row>
    <row r="144" spans="25:34"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</row>
    <row r="145" spans="25:34"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</row>
    <row r="146" spans="25:34"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</row>
    <row r="147" spans="25:34"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</row>
    <row r="148" spans="25:34"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</row>
    <row r="149" spans="25:34"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</row>
    <row r="150" spans="25:34"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</row>
    <row r="151" spans="25:34"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</row>
    <row r="152" spans="25:34"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</row>
    <row r="153" spans="25:34"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</row>
    <row r="154" spans="25:34"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</row>
    <row r="155" spans="25:34"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</row>
    <row r="156" spans="25:34"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</row>
    <row r="157" spans="25:34"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</row>
    <row r="158" spans="25:34"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</row>
    <row r="159" spans="25:34"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</row>
    <row r="160" spans="25:34"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</row>
    <row r="161" spans="25:34"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</row>
    <row r="162" spans="25:34"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</row>
  </sheetData>
  <mergeCells count="32">
    <mergeCell ref="F10:G10"/>
    <mergeCell ref="F11:G15"/>
    <mergeCell ref="F20:G20"/>
    <mergeCell ref="F21:G24"/>
    <mergeCell ref="F29:G29"/>
    <mergeCell ref="E23:E24"/>
    <mergeCell ref="D26:E26"/>
    <mergeCell ref="D27:E27"/>
    <mergeCell ref="D28:E28"/>
    <mergeCell ref="F30:G33"/>
    <mergeCell ref="H1:H3"/>
    <mergeCell ref="H4:H5"/>
    <mergeCell ref="B1:G5"/>
    <mergeCell ref="B8:B9"/>
    <mergeCell ref="D8:E8"/>
    <mergeCell ref="D9:E9"/>
    <mergeCell ref="H27:H33"/>
    <mergeCell ref="B27:B28"/>
    <mergeCell ref="B18:B19"/>
    <mergeCell ref="B6:H6"/>
    <mergeCell ref="B16:H16"/>
    <mergeCell ref="B25:H25"/>
    <mergeCell ref="H18:H24"/>
    <mergeCell ref="D7:E7"/>
    <mergeCell ref="D12:D15"/>
    <mergeCell ref="E12:E15"/>
    <mergeCell ref="D17:E17"/>
    <mergeCell ref="D18:E18"/>
    <mergeCell ref="D19:E19"/>
    <mergeCell ref="D31:D33"/>
    <mergeCell ref="E31:E33"/>
    <mergeCell ref="D23:D24"/>
  </mergeCells>
  <conditionalFormatting sqref="G8:G9">
    <cfRule type="cellIs" dxfId="11" priority="5" operator="greaterThan">
      <formula>100</formula>
    </cfRule>
    <cfRule type="dataBar" priority="6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{96DFFF97-AD79-C944-8F46-B57966CDE48D}</x14:id>
        </ext>
      </extLst>
    </cfRule>
  </conditionalFormatting>
  <conditionalFormatting sqref="G18:G19">
    <cfRule type="cellIs" dxfId="10" priority="3" operator="greaterThan">
      <formula>100</formula>
    </cfRule>
    <cfRule type="dataBar" priority="4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{DFFA1695-B005-F542-B19A-857E3D9BC55D}</x14:id>
        </ext>
      </extLst>
    </cfRule>
  </conditionalFormatting>
  <conditionalFormatting sqref="G27:G28">
    <cfRule type="dataBar" priority="1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{CA2E83E0-CA5D-E647-9627-9C85BB66A9B1}</x14:id>
        </ext>
      </extLst>
    </cfRule>
    <cfRule type="cellIs" dxfId="9" priority="2" operator="greaterThan">
      <formula>100</formula>
    </cfRule>
  </conditionalFormatting>
  <dataValidations count="1">
    <dataValidation type="list" allowBlank="1" showInputMessage="1" showErrorMessage="1" sqref="G27:G28 G18:G19 G8:G9">
      <formula1>$AB$2:$AB$7</formula1>
    </dataValidation>
  </dataValidations>
  <pageMargins left="0.7" right="0.7" top="0.75" bottom="0.75" header="0.3" footer="0.3"/>
  <pageSetup orientation="portrait" horizontalDpi="360" verticalDpi="36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6DFFF97-AD79-C944-8F46-B57966CDE48D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G8:G9</xm:sqref>
        </x14:conditionalFormatting>
        <x14:conditionalFormatting xmlns:xm="http://schemas.microsoft.com/office/excel/2006/main">
          <x14:cfRule type="dataBar" id="{DFFA1695-B005-F542-B19A-857E3D9BC55D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G18:G19</xm:sqref>
        </x14:conditionalFormatting>
        <x14:conditionalFormatting xmlns:xm="http://schemas.microsoft.com/office/excel/2006/main">
          <x14:cfRule type="dataBar" id="{CA2E83E0-CA5D-E647-9627-9C85BB66A9B1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G27:G28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B1:AP48"/>
  <sheetViews>
    <sheetView showGridLines="0" zoomScale="97" zoomScaleNormal="97" workbookViewId="0"/>
  </sheetViews>
  <sheetFormatPr baseColWidth="10" defaultColWidth="10.875" defaultRowHeight="15"/>
  <cols>
    <col min="1" max="1" width="10.875" style="1"/>
    <col min="2" max="5" width="37.375" style="1" customWidth="1"/>
    <col min="6" max="6" width="26.625" style="1" customWidth="1"/>
    <col min="7" max="7" width="14.875" style="1" customWidth="1"/>
    <col min="8" max="8" width="49.875" style="1" customWidth="1"/>
    <col min="9" max="23" width="16.5" style="16" customWidth="1"/>
    <col min="24" max="24" width="14.625" style="35" customWidth="1"/>
    <col min="25" max="42" width="10.875" style="35"/>
    <col min="43" max="16384" width="10.875" style="1"/>
  </cols>
  <sheetData>
    <row r="1" spans="2:35" ht="33" customHeight="1" thickTop="1">
      <c r="B1" s="130" t="s">
        <v>182</v>
      </c>
      <c r="C1" s="131"/>
      <c r="D1" s="131"/>
      <c r="E1" s="131"/>
      <c r="F1" s="131"/>
      <c r="G1" s="132"/>
      <c r="H1" s="139" t="s">
        <v>180</v>
      </c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31"/>
      <c r="AB1" s="60">
        <v>0</v>
      </c>
      <c r="AC1" s="38"/>
      <c r="AD1" s="38"/>
      <c r="AE1" s="38"/>
    </row>
    <row r="2" spans="2:35" ht="18.95" customHeight="1">
      <c r="B2" s="133"/>
      <c r="C2" s="134"/>
      <c r="D2" s="134"/>
      <c r="E2" s="134"/>
      <c r="F2" s="134"/>
      <c r="G2" s="135"/>
      <c r="H2" s="139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31"/>
      <c r="AB2" s="61">
        <v>25</v>
      </c>
      <c r="AC2" s="38"/>
      <c r="AD2" s="38"/>
      <c r="AE2" s="38"/>
    </row>
    <row r="3" spans="2:35" ht="18.95" customHeight="1">
      <c r="B3" s="133"/>
      <c r="C3" s="134"/>
      <c r="D3" s="134"/>
      <c r="E3" s="134"/>
      <c r="F3" s="134"/>
      <c r="G3" s="135"/>
      <c r="H3" s="139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31"/>
      <c r="AB3" s="61">
        <v>50</v>
      </c>
      <c r="AC3" s="38"/>
      <c r="AD3" s="38"/>
      <c r="AE3" s="38"/>
    </row>
    <row r="4" spans="2:35" ht="18.95" customHeight="1">
      <c r="B4" s="133"/>
      <c r="C4" s="134"/>
      <c r="D4" s="134"/>
      <c r="E4" s="134"/>
      <c r="F4" s="134"/>
      <c r="G4" s="135"/>
      <c r="H4" s="140">
        <f ca="1">+TODAY()</f>
        <v>43895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32"/>
      <c r="AB4" s="61">
        <v>75</v>
      </c>
      <c r="AC4" s="38"/>
      <c r="AD4" s="38"/>
      <c r="AE4" s="38"/>
    </row>
    <row r="5" spans="2:35" ht="18" customHeight="1" thickBot="1">
      <c r="B5" s="136"/>
      <c r="C5" s="137"/>
      <c r="D5" s="137"/>
      <c r="E5" s="137"/>
      <c r="F5" s="137"/>
      <c r="G5" s="138"/>
      <c r="H5" s="141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31"/>
      <c r="AB5" s="61">
        <v>100</v>
      </c>
      <c r="AC5" s="38"/>
      <c r="AD5" s="38"/>
      <c r="AE5" s="38"/>
    </row>
    <row r="6" spans="2:35" ht="27.95" customHeight="1" thickTop="1" thickBot="1">
      <c r="B6" s="117" t="s">
        <v>170</v>
      </c>
      <c r="C6" s="118"/>
      <c r="D6" s="118"/>
      <c r="E6" s="118"/>
      <c r="F6" s="118"/>
      <c r="G6" s="118"/>
      <c r="H6" s="119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33"/>
      <c r="AB6" s="38">
        <v>115</v>
      </c>
      <c r="AC6" s="38"/>
      <c r="AD6" s="38"/>
      <c r="AE6" s="38"/>
    </row>
    <row r="7" spans="2:35" ht="27" thickTop="1" thickBot="1">
      <c r="B7" s="54" t="s">
        <v>52</v>
      </c>
      <c r="C7" s="120" t="s">
        <v>1</v>
      </c>
      <c r="D7" s="120"/>
      <c r="E7" s="54" t="s">
        <v>2</v>
      </c>
      <c r="F7" s="55" t="s">
        <v>178</v>
      </c>
      <c r="G7" s="55" t="s">
        <v>165</v>
      </c>
      <c r="H7" s="55" t="s">
        <v>166</v>
      </c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33"/>
      <c r="AB7" s="38"/>
      <c r="AC7" s="38"/>
      <c r="AD7" s="38"/>
      <c r="AE7" s="38"/>
    </row>
    <row r="8" spans="2:35" ht="108.95" customHeight="1" thickTop="1" thickBot="1">
      <c r="B8" s="121" t="s">
        <v>197</v>
      </c>
      <c r="C8" s="122" t="s">
        <v>53</v>
      </c>
      <c r="D8" s="122"/>
      <c r="E8" s="56" t="s">
        <v>54</v>
      </c>
      <c r="F8" s="7"/>
      <c r="G8" s="7">
        <v>115</v>
      </c>
      <c r="H8" s="116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34"/>
      <c r="Y8" s="39">
        <f>+G8/100</f>
        <v>1.1499999999999999</v>
      </c>
      <c r="Z8" s="40">
        <f>+AVERAGE(Y8:Y10)</f>
        <v>1.1499999999999999</v>
      </c>
      <c r="AB8" s="38"/>
      <c r="AC8" s="38"/>
      <c r="AD8" s="41" t="s">
        <v>184</v>
      </c>
      <c r="AE8" s="42">
        <v>8.0000000000000002E-3</v>
      </c>
      <c r="AF8" s="41"/>
      <c r="AG8" s="41" t="s">
        <v>185</v>
      </c>
      <c r="AH8" s="41"/>
      <c r="AI8" s="43">
        <f>+Z8</f>
        <v>1.1499999999999999</v>
      </c>
    </row>
    <row r="9" spans="2:35" ht="90.95" customHeight="1" thickTop="1" thickBot="1">
      <c r="B9" s="121"/>
      <c r="C9" s="122" t="s">
        <v>55</v>
      </c>
      <c r="D9" s="122"/>
      <c r="E9" s="56" t="s">
        <v>56</v>
      </c>
      <c r="F9" s="7"/>
      <c r="G9" s="7">
        <v>115</v>
      </c>
      <c r="H9" s="116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34"/>
      <c r="Y9" s="39">
        <f t="shared" ref="Y9:Y10" si="0">+G9/100</f>
        <v>1.1499999999999999</v>
      </c>
      <c r="AD9" s="41" t="s">
        <v>186</v>
      </c>
      <c r="AE9" s="42">
        <v>2E-3</v>
      </c>
      <c r="AF9" s="41"/>
      <c r="AG9" s="41"/>
      <c r="AH9" s="41"/>
      <c r="AI9" s="41"/>
    </row>
    <row r="10" spans="2:35" ht="111.95" customHeight="1" thickTop="1" thickBot="1">
      <c r="B10" s="121"/>
      <c r="C10" s="122" t="s">
        <v>57</v>
      </c>
      <c r="D10" s="122"/>
      <c r="E10" s="56" t="s">
        <v>58</v>
      </c>
      <c r="F10" s="7"/>
      <c r="G10" s="7">
        <v>115</v>
      </c>
      <c r="H10" s="116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34"/>
      <c r="Y10" s="39">
        <f t="shared" si="0"/>
        <v>1.1499999999999999</v>
      </c>
      <c r="AD10" s="41" t="s">
        <v>187</v>
      </c>
      <c r="AE10" s="42">
        <v>1.5E-3</v>
      </c>
      <c r="AF10" s="41"/>
      <c r="AG10" s="41" t="s">
        <v>188</v>
      </c>
      <c r="AH10" s="41"/>
      <c r="AI10" s="41">
        <f>AI8*PI()</f>
        <v>3.6128315516282616</v>
      </c>
    </row>
    <row r="11" spans="2:35" ht="17.25" customHeight="1" thickTop="1" thickBot="1">
      <c r="B11" s="54" t="s">
        <v>26</v>
      </c>
      <c r="C11" s="54" t="s">
        <v>8</v>
      </c>
      <c r="D11" s="54" t="s">
        <v>9</v>
      </c>
      <c r="E11" s="54" t="s">
        <v>8</v>
      </c>
      <c r="F11" s="117" t="s">
        <v>179</v>
      </c>
      <c r="G11" s="119"/>
      <c r="H11" s="116" t="s">
        <v>166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34"/>
      <c r="AD11" s="41" t="s">
        <v>189</v>
      </c>
      <c r="AE11" s="42">
        <v>2E-3</v>
      </c>
      <c r="AF11" s="41"/>
      <c r="AG11" s="41" t="s">
        <v>190</v>
      </c>
      <c r="AH11" s="41"/>
      <c r="AI11" s="41"/>
    </row>
    <row r="12" spans="2:35" ht="52.5" thickTop="1" thickBot="1">
      <c r="B12" s="57" t="s">
        <v>59</v>
      </c>
      <c r="C12" s="57" t="s">
        <v>60</v>
      </c>
      <c r="D12" s="123" t="s">
        <v>61</v>
      </c>
      <c r="E12" s="123" t="s">
        <v>62</v>
      </c>
      <c r="F12" s="124"/>
      <c r="G12" s="125"/>
      <c r="H12" s="116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34"/>
      <c r="AD12" s="41"/>
      <c r="AE12" s="42">
        <v>0.01</v>
      </c>
      <c r="AF12" s="41"/>
      <c r="AG12" s="41" t="s">
        <v>191</v>
      </c>
      <c r="AH12" s="41">
        <v>0</v>
      </c>
      <c r="AI12" s="41">
        <f>-COS(AI10)</f>
        <v>0.89100652418836812</v>
      </c>
    </row>
    <row r="13" spans="2:35" ht="52.5" thickTop="1" thickBot="1">
      <c r="B13" s="57" t="s">
        <v>63</v>
      </c>
      <c r="C13" s="57" t="s">
        <v>64</v>
      </c>
      <c r="D13" s="123"/>
      <c r="E13" s="123"/>
      <c r="F13" s="126"/>
      <c r="G13" s="127"/>
      <c r="H13" s="116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34"/>
      <c r="AD13" s="41"/>
      <c r="AE13" s="41"/>
      <c r="AF13" s="41"/>
      <c r="AG13" s="41" t="s">
        <v>192</v>
      </c>
      <c r="AH13" s="41">
        <v>0</v>
      </c>
      <c r="AI13" s="41">
        <f>SIN(AI10)</f>
        <v>-0.45399049973954625</v>
      </c>
    </row>
    <row r="14" spans="2:35" ht="52.5" thickTop="1" thickBot="1">
      <c r="B14" s="57" t="s">
        <v>65</v>
      </c>
      <c r="C14" s="57" t="s">
        <v>66</v>
      </c>
      <c r="D14" s="123"/>
      <c r="E14" s="123"/>
      <c r="F14" s="126"/>
      <c r="G14" s="127"/>
      <c r="H14" s="116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34"/>
    </row>
    <row r="15" spans="2:35" ht="39.75" thickTop="1" thickBot="1">
      <c r="B15" s="57" t="s">
        <v>67</v>
      </c>
      <c r="C15" s="57" t="s">
        <v>68</v>
      </c>
      <c r="D15" s="123"/>
      <c r="E15" s="123"/>
      <c r="F15" s="128"/>
      <c r="G15" s="129"/>
      <c r="H15" s="116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34"/>
    </row>
    <row r="16" spans="2:35" ht="16.5" thickTop="1" thickBot="1">
      <c r="B16" s="117" t="s">
        <v>173</v>
      </c>
      <c r="C16" s="118"/>
      <c r="D16" s="118"/>
      <c r="E16" s="118"/>
      <c r="F16" s="118"/>
      <c r="G16" s="118"/>
      <c r="H16" s="119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33"/>
    </row>
    <row r="17" spans="2:35" ht="27" thickTop="1" thickBot="1">
      <c r="B17" s="54" t="s">
        <v>69</v>
      </c>
      <c r="C17" s="120" t="s">
        <v>1</v>
      </c>
      <c r="D17" s="120"/>
      <c r="E17" s="54" t="s">
        <v>2</v>
      </c>
      <c r="F17" s="55" t="s">
        <v>178</v>
      </c>
      <c r="G17" s="55" t="s">
        <v>165</v>
      </c>
      <c r="H17" s="55" t="s">
        <v>166</v>
      </c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33"/>
    </row>
    <row r="18" spans="2:35" ht="89.1" customHeight="1" thickTop="1" thickBot="1">
      <c r="B18" s="122" t="s">
        <v>70</v>
      </c>
      <c r="C18" s="122" t="s">
        <v>71</v>
      </c>
      <c r="D18" s="122"/>
      <c r="E18" s="56" t="s">
        <v>72</v>
      </c>
      <c r="F18" s="7"/>
      <c r="G18" s="7">
        <v>115</v>
      </c>
      <c r="H18" s="116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34"/>
      <c r="Y18" s="39">
        <f>+G18/100</f>
        <v>1.1499999999999999</v>
      </c>
      <c r="Z18" s="40">
        <f>+AVERAGE(Y18:Y19)</f>
        <v>1.1499999999999999</v>
      </c>
      <c r="AD18" s="41" t="s">
        <v>184</v>
      </c>
      <c r="AE18" s="42">
        <v>8.0000000000000002E-3</v>
      </c>
      <c r="AF18" s="41"/>
      <c r="AG18" s="41" t="s">
        <v>185</v>
      </c>
      <c r="AH18" s="41"/>
      <c r="AI18" s="43">
        <f>+Z18</f>
        <v>1.1499999999999999</v>
      </c>
    </row>
    <row r="19" spans="2:35" ht="72.95" customHeight="1" thickTop="1" thickBot="1">
      <c r="B19" s="122"/>
      <c r="C19" s="122" t="s">
        <v>73</v>
      </c>
      <c r="D19" s="122"/>
      <c r="E19" s="56" t="s">
        <v>74</v>
      </c>
      <c r="F19" s="7"/>
      <c r="G19" s="7">
        <v>115</v>
      </c>
      <c r="H19" s="116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34"/>
      <c r="Y19" s="39">
        <f>+G19/100</f>
        <v>1.1499999999999999</v>
      </c>
      <c r="AD19" s="41" t="s">
        <v>186</v>
      </c>
      <c r="AE19" s="42">
        <v>2E-3</v>
      </c>
      <c r="AF19" s="41"/>
      <c r="AG19" s="41"/>
      <c r="AH19" s="41"/>
      <c r="AI19" s="41"/>
    </row>
    <row r="20" spans="2:35" ht="17.25" customHeight="1" thickTop="1" thickBot="1">
      <c r="B20" s="58" t="s">
        <v>26</v>
      </c>
      <c r="C20" s="58" t="s">
        <v>8</v>
      </c>
      <c r="D20" s="58" t="s">
        <v>9</v>
      </c>
      <c r="E20" s="58" t="s">
        <v>8</v>
      </c>
      <c r="F20" s="117" t="s">
        <v>179</v>
      </c>
      <c r="G20" s="119"/>
      <c r="H20" s="116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34"/>
      <c r="AD20" s="41" t="s">
        <v>187</v>
      </c>
      <c r="AE20" s="42">
        <v>1.5E-3</v>
      </c>
      <c r="AF20" s="41"/>
      <c r="AG20" s="41" t="s">
        <v>188</v>
      </c>
      <c r="AH20" s="41"/>
      <c r="AI20" s="41">
        <f>AI18*PI()</f>
        <v>3.6128315516282616</v>
      </c>
    </row>
    <row r="21" spans="2:35" ht="39.75" thickTop="1" thickBot="1">
      <c r="B21" s="56" t="s">
        <v>75</v>
      </c>
      <c r="C21" s="56" t="s">
        <v>76</v>
      </c>
      <c r="D21" s="123" t="s">
        <v>77</v>
      </c>
      <c r="E21" s="123" t="s">
        <v>78</v>
      </c>
      <c r="F21" s="124"/>
      <c r="G21" s="125"/>
      <c r="H21" s="116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34"/>
      <c r="AD21" s="41" t="s">
        <v>189</v>
      </c>
      <c r="AE21" s="42">
        <v>2E-3</v>
      </c>
      <c r="AF21" s="41"/>
      <c r="AG21" s="41" t="s">
        <v>190</v>
      </c>
      <c r="AH21" s="41"/>
      <c r="AI21" s="41"/>
    </row>
    <row r="22" spans="2:35" ht="39.75" thickTop="1" thickBot="1">
      <c r="B22" s="57" t="s">
        <v>79</v>
      </c>
      <c r="C22" s="57" t="s">
        <v>80</v>
      </c>
      <c r="D22" s="123"/>
      <c r="E22" s="123"/>
      <c r="F22" s="128"/>
      <c r="G22" s="129"/>
      <c r="H22" s="116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34"/>
      <c r="AD22" s="41"/>
      <c r="AE22" s="42">
        <v>0.01</v>
      </c>
      <c r="AF22" s="41"/>
      <c r="AG22" s="41" t="s">
        <v>191</v>
      </c>
      <c r="AH22" s="41">
        <v>0</v>
      </c>
      <c r="AI22" s="41">
        <f>-COS(AI20)</f>
        <v>0.89100652418836812</v>
      </c>
    </row>
    <row r="23" spans="2:35" ht="17.25" thickTop="1" thickBot="1">
      <c r="B23" s="117" t="s">
        <v>172</v>
      </c>
      <c r="C23" s="118"/>
      <c r="D23" s="118"/>
      <c r="E23" s="118"/>
      <c r="F23" s="118"/>
      <c r="G23" s="118"/>
      <c r="H23" s="119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33"/>
      <c r="AD23" s="41"/>
      <c r="AE23" s="41"/>
      <c r="AF23" s="41"/>
      <c r="AG23" s="41" t="s">
        <v>192</v>
      </c>
      <c r="AH23" s="41">
        <v>0</v>
      </c>
      <c r="AI23" s="41">
        <f>SIN(AI20)</f>
        <v>-0.45399049973954625</v>
      </c>
    </row>
    <row r="24" spans="2:35" ht="27" thickTop="1" thickBot="1">
      <c r="B24" s="54" t="s">
        <v>81</v>
      </c>
      <c r="C24" s="120" t="s">
        <v>1</v>
      </c>
      <c r="D24" s="120"/>
      <c r="E24" s="54" t="s">
        <v>82</v>
      </c>
      <c r="F24" s="55" t="s">
        <v>178</v>
      </c>
      <c r="G24" s="55" t="s">
        <v>165</v>
      </c>
      <c r="H24" s="55" t="s">
        <v>166</v>
      </c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33"/>
    </row>
    <row r="25" spans="2:35" ht="90" customHeight="1" thickTop="1" thickBot="1">
      <c r="B25" s="122" t="s">
        <v>83</v>
      </c>
      <c r="C25" s="122" t="s">
        <v>84</v>
      </c>
      <c r="D25" s="122"/>
      <c r="E25" s="56" t="s">
        <v>85</v>
      </c>
      <c r="F25" s="7"/>
      <c r="G25" s="7">
        <v>115</v>
      </c>
      <c r="H25" s="116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34"/>
      <c r="Y25" s="39">
        <f>+G25/100</f>
        <v>1.1499999999999999</v>
      </c>
      <c r="Z25" s="40">
        <f>+AVERAGE(Y25:Y26)</f>
        <v>1.1499999999999999</v>
      </c>
      <c r="AD25" s="41" t="s">
        <v>184</v>
      </c>
      <c r="AE25" s="42">
        <v>8.0000000000000002E-3</v>
      </c>
      <c r="AF25" s="41"/>
      <c r="AG25" s="41" t="s">
        <v>185</v>
      </c>
      <c r="AH25" s="41"/>
      <c r="AI25" s="43">
        <f>+Z25</f>
        <v>1.1499999999999999</v>
      </c>
    </row>
    <row r="26" spans="2:35" ht="101.1" customHeight="1" thickTop="1" thickBot="1">
      <c r="B26" s="122"/>
      <c r="C26" s="122" t="s">
        <v>86</v>
      </c>
      <c r="D26" s="122"/>
      <c r="E26" s="56" t="s">
        <v>87</v>
      </c>
      <c r="F26" s="7"/>
      <c r="G26" s="7">
        <v>115</v>
      </c>
      <c r="H26" s="116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34"/>
      <c r="Y26" s="39">
        <f>+G26/100</f>
        <v>1.1499999999999999</v>
      </c>
      <c r="AD26" s="41" t="s">
        <v>186</v>
      </c>
      <c r="AE26" s="42">
        <v>2E-3</v>
      </c>
      <c r="AF26" s="41"/>
      <c r="AG26" s="41"/>
      <c r="AH26" s="41"/>
      <c r="AI26" s="41"/>
    </row>
    <row r="27" spans="2:35" ht="17.25" customHeight="1" thickTop="1" thickBot="1">
      <c r="B27" s="58" t="s">
        <v>26</v>
      </c>
      <c r="C27" s="58" t="s">
        <v>8</v>
      </c>
      <c r="D27" s="58" t="s">
        <v>9</v>
      </c>
      <c r="E27" s="58" t="s">
        <v>8</v>
      </c>
      <c r="F27" s="117"/>
      <c r="G27" s="119"/>
      <c r="H27" s="116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34"/>
      <c r="AD27" s="41" t="s">
        <v>187</v>
      </c>
      <c r="AE27" s="42">
        <v>1.5E-3</v>
      </c>
      <c r="AF27" s="41"/>
      <c r="AG27" s="41" t="s">
        <v>188</v>
      </c>
      <c r="AH27" s="41"/>
      <c r="AI27" s="41">
        <f>AI25*PI()</f>
        <v>3.6128315516282616</v>
      </c>
    </row>
    <row r="28" spans="2:35" ht="33" customHeight="1" thickTop="1" thickBot="1">
      <c r="B28" s="56" t="s">
        <v>88</v>
      </c>
      <c r="C28" s="56" t="s">
        <v>20</v>
      </c>
      <c r="D28" s="123" t="s">
        <v>89</v>
      </c>
      <c r="E28" s="123" t="s">
        <v>90</v>
      </c>
      <c r="F28" s="124"/>
      <c r="G28" s="125"/>
      <c r="H28" s="116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34"/>
      <c r="AD28" s="41" t="s">
        <v>189</v>
      </c>
      <c r="AE28" s="42">
        <v>2E-3</v>
      </c>
      <c r="AF28" s="41"/>
      <c r="AG28" s="41" t="s">
        <v>190</v>
      </c>
      <c r="AH28" s="41"/>
      <c r="AI28" s="41"/>
    </row>
    <row r="29" spans="2:35" ht="98.1" customHeight="1" thickTop="1" thickBot="1">
      <c r="B29" s="56" t="s">
        <v>91</v>
      </c>
      <c r="C29" s="56" t="s">
        <v>92</v>
      </c>
      <c r="D29" s="123"/>
      <c r="E29" s="123"/>
      <c r="F29" s="126"/>
      <c r="G29" s="127"/>
      <c r="H29" s="116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34"/>
      <c r="AD29" s="41"/>
      <c r="AE29" s="42">
        <v>0.01</v>
      </c>
      <c r="AF29" s="41"/>
      <c r="AG29" s="41" t="s">
        <v>191</v>
      </c>
      <c r="AH29" s="41">
        <v>0</v>
      </c>
      <c r="AI29" s="41">
        <f>-COS(AI27)</f>
        <v>0.89100652418836812</v>
      </c>
    </row>
    <row r="30" spans="2:35" ht="66" customHeight="1" thickTop="1" thickBot="1">
      <c r="B30" s="56" t="s">
        <v>93</v>
      </c>
      <c r="C30" s="56" t="s">
        <v>94</v>
      </c>
      <c r="D30" s="123"/>
      <c r="E30" s="123"/>
      <c r="F30" s="128"/>
      <c r="G30" s="129"/>
      <c r="H30" s="116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34"/>
      <c r="AD30" s="41"/>
      <c r="AE30" s="41"/>
      <c r="AF30" s="41"/>
      <c r="AG30" s="41" t="s">
        <v>192</v>
      </c>
      <c r="AH30" s="41">
        <v>0</v>
      </c>
      <c r="AI30" s="41">
        <f>SIN(AI27)</f>
        <v>-0.45399049973954625</v>
      </c>
    </row>
    <row r="31" spans="2:35" ht="16.5" thickTop="1" thickBot="1">
      <c r="B31" s="117" t="s">
        <v>171</v>
      </c>
      <c r="C31" s="118"/>
      <c r="D31" s="118"/>
      <c r="E31" s="118"/>
      <c r="F31" s="118"/>
      <c r="G31" s="118"/>
      <c r="H31" s="119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33"/>
    </row>
    <row r="32" spans="2:35" ht="27" thickTop="1" thickBot="1">
      <c r="B32" s="54" t="s">
        <v>95</v>
      </c>
      <c r="C32" s="120" t="s">
        <v>1</v>
      </c>
      <c r="D32" s="120"/>
      <c r="E32" s="54" t="s">
        <v>82</v>
      </c>
      <c r="F32" s="55" t="s">
        <v>178</v>
      </c>
      <c r="G32" s="55" t="s">
        <v>165</v>
      </c>
      <c r="H32" s="55" t="s">
        <v>166</v>
      </c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33"/>
    </row>
    <row r="33" spans="2:35" ht="111" customHeight="1" thickTop="1" thickBot="1">
      <c r="B33" s="56" t="s">
        <v>96</v>
      </c>
      <c r="C33" s="122" t="s">
        <v>97</v>
      </c>
      <c r="D33" s="122"/>
      <c r="E33" s="56" t="s">
        <v>98</v>
      </c>
      <c r="F33" s="7"/>
      <c r="G33" s="7">
        <v>115</v>
      </c>
      <c r="H33" s="116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34"/>
      <c r="Y33" s="39">
        <f>+G33/100</f>
        <v>1.1499999999999999</v>
      </c>
      <c r="Z33" s="40">
        <f>+AVERAGE(Y33)</f>
        <v>1.1499999999999999</v>
      </c>
      <c r="AD33" s="41" t="s">
        <v>184</v>
      </c>
      <c r="AE33" s="42">
        <v>8.0000000000000002E-3</v>
      </c>
      <c r="AF33" s="41"/>
      <c r="AG33" s="41" t="s">
        <v>185</v>
      </c>
      <c r="AH33" s="41"/>
      <c r="AI33" s="43">
        <f>+Z33</f>
        <v>1.1499999999999999</v>
      </c>
    </row>
    <row r="34" spans="2:35" ht="17.25" customHeight="1" thickTop="1" thickBot="1">
      <c r="B34" s="54" t="s">
        <v>26</v>
      </c>
      <c r="C34" s="54" t="s">
        <v>8</v>
      </c>
      <c r="D34" s="54" t="s">
        <v>9</v>
      </c>
      <c r="E34" s="54" t="s">
        <v>8</v>
      </c>
      <c r="F34" s="117" t="s">
        <v>179</v>
      </c>
      <c r="G34" s="119"/>
      <c r="H34" s="116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34"/>
      <c r="AD34" s="41" t="s">
        <v>186</v>
      </c>
      <c r="AE34" s="42">
        <v>2E-3</v>
      </c>
      <c r="AF34" s="41"/>
      <c r="AG34" s="41"/>
      <c r="AH34" s="41"/>
      <c r="AI34" s="41"/>
    </row>
    <row r="35" spans="2:35" ht="52.5" thickTop="1" thickBot="1">
      <c r="B35" s="57" t="s">
        <v>99</v>
      </c>
      <c r="C35" s="57" t="s">
        <v>100</v>
      </c>
      <c r="D35" s="59" t="s">
        <v>101</v>
      </c>
      <c r="E35" s="59" t="s">
        <v>100</v>
      </c>
      <c r="F35" s="124"/>
      <c r="G35" s="125"/>
      <c r="H35" s="116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34"/>
      <c r="AD35" s="41" t="s">
        <v>187</v>
      </c>
      <c r="AE35" s="42">
        <v>1.5E-3</v>
      </c>
      <c r="AF35" s="41"/>
      <c r="AG35" s="41" t="s">
        <v>188</v>
      </c>
      <c r="AH35" s="41"/>
      <c r="AI35" s="41">
        <f>AI33*PI()</f>
        <v>3.6128315516282616</v>
      </c>
    </row>
    <row r="36" spans="2:35" ht="52.5" thickTop="1" thickBot="1">
      <c r="B36" s="57" t="s">
        <v>102</v>
      </c>
      <c r="C36" s="57" t="s">
        <v>100</v>
      </c>
      <c r="D36" s="142" t="s">
        <v>103</v>
      </c>
      <c r="E36" s="142" t="s">
        <v>100</v>
      </c>
      <c r="F36" s="126"/>
      <c r="G36" s="127"/>
      <c r="H36" s="116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34"/>
      <c r="AD36" s="41" t="s">
        <v>189</v>
      </c>
      <c r="AE36" s="42">
        <v>2E-3</v>
      </c>
      <c r="AF36" s="41"/>
      <c r="AG36" s="41" t="s">
        <v>190</v>
      </c>
      <c r="AH36" s="41"/>
      <c r="AI36" s="41"/>
    </row>
    <row r="37" spans="2:35" ht="27" thickTop="1" thickBot="1">
      <c r="B37" s="57" t="s">
        <v>104</v>
      </c>
      <c r="C37" s="57" t="s">
        <v>100</v>
      </c>
      <c r="D37" s="142"/>
      <c r="E37" s="142"/>
      <c r="F37" s="128"/>
      <c r="G37" s="129"/>
      <c r="H37" s="116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34"/>
      <c r="AD37" s="41"/>
      <c r="AE37" s="42">
        <v>0.01</v>
      </c>
      <c r="AF37" s="41"/>
      <c r="AG37" s="41" t="s">
        <v>191</v>
      </c>
      <c r="AH37" s="41">
        <v>0</v>
      </c>
      <c r="AI37" s="41">
        <f>-COS(AI35)</f>
        <v>0.89100652418836812</v>
      </c>
    </row>
    <row r="38" spans="2:35" ht="19.5" thickTop="1">
      <c r="B38" s="53" t="s">
        <v>163</v>
      </c>
      <c r="AD38" s="41"/>
      <c r="AE38" s="41"/>
      <c r="AF38" s="41"/>
      <c r="AG38" s="41" t="s">
        <v>192</v>
      </c>
      <c r="AH38" s="41">
        <v>0</v>
      </c>
      <c r="AI38" s="41">
        <f>SIN(AI35)</f>
        <v>-0.45399049973954625</v>
      </c>
    </row>
    <row r="43" spans="2:35" ht="15.75">
      <c r="Y43" s="39"/>
      <c r="Z43" s="40">
        <f>+AVERAGE(Z33,Z25,Z18,Z8)</f>
        <v>1.1499999999999999</v>
      </c>
      <c r="AD43" s="41" t="s">
        <v>184</v>
      </c>
      <c r="AE43" s="42">
        <v>8.0000000000000002E-3</v>
      </c>
      <c r="AF43" s="41"/>
      <c r="AG43" s="41" t="s">
        <v>185</v>
      </c>
      <c r="AH43" s="41"/>
      <c r="AI43" s="43">
        <f>+Z43</f>
        <v>1.1499999999999999</v>
      </c>
    </row>
    <row r="44" spans="2:35" ht="15.75">
      <c r="AD44" s="41" t="s">
        <v>186</v>
      </c>
      <c r="AE44" s="42">
        <v>2E-3</v>
      </c>
      <c r="AF44" s="41"/>
      <c r="AG44" s="41"/>
      <c r="AH44" s="41"/>
      <c r="AI44" s="41"/>
    </row>
    <row r="45" spans="2:35" ht="15.75">
      <c r="AD45" s="41" t="s">
        <v>187</v>
      </c>
      <c r="AE45" s="42">
        <v>1.5E-3</v>
      </c>
      <c r="AF45" s="41"/>
      <c r="AG45" s="41" t="s">
        <v>188</v>
      </c>
      <c r="AH45" s="41"/>
      <c r="AI45" s="41">
        <f>AI43*PI()</f>
        <v>3.6128315516282616</v>
      </c>
    </row>
    <row r="46" spans="2:35" ht="15.75">
      <c r="AD46" s="41" t="s">
        <v>189</v>
      </c>
      <c r="AE46" s="42">
        <v>2E-3</v>
      </c>
      <c r="AF46" s="41"/>
      <c r="AG46" s="41" t="s">
        <v>190</v>
      </c>
      <c r="AH46" s="41"/>
      <c r="AI46" s="41"/>
    </row>
    <row r="47" spans="2:35" ht="15.75">
      <c r="AD47" s="41"/>
      <c r="AE47" s="42">
        <v>0.01</v>
      </c>
      <c r="AF47" s="41"/>
      <c r="AG47" s="41" t="s">
        <v>191</v>
      </c>
      <c r="AH47" s="41">
        <v>0</v>
      </c>
      <c r="AI47" s="41">
        <f>-COS(AI45)</f>
        <v>0.89100652418836812</v>
      </c>
    </row>
    <row r="48" spans="2:35" ht="15.75">
      <c r="AD48" s="41"/>
      <c r="AE48" s="41"/>
      <c r="AF48" s="41"/>
      <c r="AG48" s="41" t="s">
        <v>192</v>
      </c>
      <c r="AH48" s="41">
        <v>0</v>
      </c>
      <c r="AI48" s="41">
        <f>SIN(AI45)</f>
        <v>-0.45399049973954625</v>
      </c>
    </row>
  </sheetData>
  <mergeCells count="42">
    <mergeCell ref="F21:G22"/>
    <mergeCell ref="F20:G20"/>
    <mergeCell ref="F28:G30"/>
    <mergeCell ref="F27:G27"/>
    <mergeCell ref="F35:G37"/>
    <mergeCell ref="F34:G34"/>
    <mergeCell ref="B18:B19"/>
    <mergeCell ref="C18:D18"/>
    <mergeCell ref="C19:D19"/>
    <mergeCell ref="D36:D37"/>
    <mergeCell ref="E36:E37"/>
    <mergeCell ref="D21:D22"/>
    <mergeCell ref="E21:E22"/>
    <mergeCell ref="C24:D24"/>
    <mergeCell ref="B25:B26"/>
    <mergeCell ref="C25:D25"/>
    <mergeCell ref="C26:D26"/>
    <mergeCell ref="D28:D30"/>
    <mergeCell ref="E28:E30"/>
    <mergeCell ref="C32:D32"/>
    <mergeCell ref="C33:D33"/>
    <mergeCell ref="F12:G15"/>
    <mergeCell ref="B1:G5"/>
    <mergeCell ref="H1:H3"/>
    <mergeCell ref="H4:H5"/>
    <mergeCell ref="C17:D17"/>
    <mergeCell ref="H33:H37"/>
    <mergeCell ref="B6:H6"/>
    <mergeCell ref="B16:H16"/>
    <mergeCell ref="B23:H23"/>
    <mergeCell ref="B31:H31"/>
    <mergeCell ref="H18:H22"/>
    <mergeCell ref="H25:H30"/>
    <mergeCell ref="C7:D7"/>
    <mergeCell ref="B8:B10"/>
    <mergeCell ref="C8:D8"/>
    <mergeCell ref="C9:D9"/>
    <mergeCell ref="C10:D10"/>
    <mergeCell ref="H8:H15"/>
    <mergeCell ref="D12:D15"/>
    <mergeCell ref="E12:E15"/>
    <mergeCell ref="F11:G11"/>
  </mergeCells>
  <conditionalFormatting sqref="G8:G10">
    <cfRule type="dataBar" priority="7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{A508227F-2B6B-5D4D-A45D-65D3111D6E46}</x14:id>
        </ext>
      </extLst>
    </cfRule>
    <cfRule type="cellIs" dxfId="8" priority="8" operator="greaterThan">
      <formula>100</formula>
    </cfRule>
  </conditionalFormatting>
  <conditionalFormatting sqref="G18:G19">
    <cfRule type="cellIs" dxfId="7" priority="5" operator="greaterThan">
      <formula>100</formula>
    </cfRule>
    <cfRule type="dataBar" priority="6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{90ECEECD-5AF1-F444-A33D-3E583B33370E}</x14:id>
        </ext>
      </extLst>
    </cfRule>
  </conditionalFormatting>
  <conditionalFormatting sqref="G25:G26">
    <cfRule type="dataBar" priority="3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{235189BC-13AB-CC4F-98A5-CECB4C827F18}</x14:id>
        </ext>
      </extLst>
    </cfRule>
    <cfRule type="cellIs" dxfId="6" priority="4" operator="greaterThan">
      <formula>100</formula>
    </cfRule>
  </conditionalFormatting>
  <conditionalFormatting sqref="G33">
    <cfRule type="dataBar" priority="1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{F866150E-C53D-254F-B22F-1CC3FF81A0EC}</x14:id>
        </ext>
      </extLst>
    </cfRule>
    <cfRule type="cellIs" dxfId="5" priority="2" operator="greaterThan">
      <formula>100</formula>
    </cfRule>
  </conditionalFormatting>
  <dataValidations count="1">
    <dataValidation type="list" allowBlank="1" showInputMessage="1" showErrorMessage="1" sqref="G33 G8:G10 G18:G19 G25:G26">
      <formula1>$AB$1:$AB$6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508227F-2B6B-5D4D-A45D-65D3111D6E46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G8:G10</xm:sqref>
        </x14:conditionalFormatting>
        <x14:conditionalFormatting xmlns:xm="http://schemas.microsoft.com/office/excel/2006/main">
          <x14:cfRule type="dataBar" id="{90ECEECD-5AF1-F444-A33D-3E583B33370E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G18:G19</xm:sqref>
        </x14:conditionalFormatting>
        <x14:conditionalFormatting xmlns:xm="http://schemas.microsoft.com/office/excel/2006/main">
          <x14:cfRule type="dataBar" id="{235189BC-13AB-CC4F-98A5-CECB4C827F18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G25:G26</xm:sqref>
        </x14:conditionalFormatting>
        <x14:conditionalFormatting xmlns:xm="http://schemas.microsoft.com/office/excel/2006/main">
          <x14:cfRule type="dataBar" id="{F866150E-C53D-254F-B22F-1CC3FF81A0EC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G33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B1:AK45"/>
  <sheetViews>
    <sheetView showGridLines="0" topLeftCell="D1" zoomScale="142" zoomScaleNormal="142" workbookViewId="0"/>
  </sheetViews>
  <sheetFormatPr baseColWidth="10" defaultColWidth="10.875" defaultRowHeight="15"/>
  <cols>
    <col min="1" max="1" width="10.875" style="1"/>
    <col min="2" max="2" width="37.375" style="1" customWidth="1"/>
    <col min="3" max="3" width="27" style="1" customWidth="1"/>
    <col min="4" max="5" width="37.375" style="1" customWidth="1"/>
    <col min="6" max="6" width="26.625" style="1" customWidth="1"/>
    <col min="7" max="7" width="14.625" style="1" customWidth="1"/>
    <col min="8" max="8" width="49.875" style="1" customWidth="1"/>
    <col min="9" max="23" width="13.375" style="16" customWidth="1"/>
    <col min="24" max="24" width="16.375" style="16" customWidth="1"/>
    <col min="25" max="36" width="10.875" style="19"/>
    <col min="37" max="37" width="10.875" style="17"/>
    <col min="38" max="16384" width="10.875" style="1"/>
  </cols>
  <sheetData>
    <row r="1" spans="2:35" ht="18" customHeight="1" thickTop="1">
      <c r="B1" s="154" t="s">
        <v>105</v>
      </c>
      <c r="C1" s="155"/>
      <c r="D1" s="155"/>
      <c r="E1" s="155"/>
      <c r="F1" s="155"/>
      <c r="G1" s="155"/>
      <c r="H1" s="139" t="s">
        <v>180</v>
      </c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AB1" s="27">
        <v>0</v>
      </c>
    </row>
    <row r="2" spans="2:35" ht="17.100000000000001" customHeight="1">
      <c r="B2" s="156"/>
      <c r="C2" s="134"/>
      <c r="D2" s="134"/>
      <c r="E2" s="134"/>
      <c r="F2" s="134"/>
      <c r="G2" s="134"/>
      <c r="H2" s="139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AB2" s="26">
        <v>25</v>
      </c>
    </row>
    <row r="3" spans="2:35" ht="17.100000000000001" customHeight="1">
      <c r="B3" s="156"/>
      <c r="C3" s="134"/>
      <c r="D3" s="134"/>
      <c r="E3" s="134"/>
      <c r="F3" s="134"/>
      <c r="G3" s="134"/>
      <c r="H3" s="139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AB3" s="26">
        <v>50</v>
      </c>
    </row>
    <row r="4" spans="2:35" ht="24.95" customHeight="1">
      <c r="B4" s="156"/>
      <c r="C4" s="134"/>
      <c r="D4" s="134"/>
      <c r="E4" s="134"/>
      <c r="F4" s="134"/>
      <c r="G4" s="134"/>
      <c r="H4" s="140">
        <f ca="1">+TODAY()</f>
        <v>43895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AB4" s="26">
        <v>75</v>
      </c>
    </row>
    <row r="5" spans="2:35" ht="27.95" customHeight="1" thickBot="1">
      <c r="B5" s="157"/>
      <c r="C5" s="137"/>
      <c r="D5" s="137"/>
      <c r="E5" s="137"/>
      <c r="F5" s="137"/>
      <c r="G5" s="137"/>
      <c r="H5" s="141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AB5" s="26">
        <v>100</v>
      </c>
    </row>
    <row r="6" spans="2:35" ht="27.95" customHeight="1" thickTop="1" thickBot="1">
      <c r="B6" s="117" t="s">
        <v>174</v>
      </c>
      <c r="C6" s="118"/>
      <c r="D6" s="118"/>
      <c r="E6" s="118"/>
      <c r="F6" s="118"/>
      <c r="G6" s="118"/>
      <c r="H6" s="119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AB6" s="19">
        <v>115</v>
      </c>
    </row>
    <row r="7" spans="2:35" ht="27" thickTop="1" thickBot="1">
      <c r="B7" s="47" t="s">
        <v>106</v>
      </c>
      <c r="C7" s="146" t="s">
        <v>1</v>
      </c>
      <c r="D7" s="146"/>
      <c r="E7" s="47" t="s">
        <v>2</v>
      </c>
      <c r="F7" s="48" t="s">
        <v>178</v>
      </c>
      <c r="G7" s="48" t="s">
        <v>165</v>
      </c>
      <c r="H7" s="48" t="s">
        <v>166</v>
      </c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</row>
    <row r="8" spans="2:35" ht="50.1" customHeight="1" thickTop="1" thickBot="1">
      <c r="B8" s="148" t="s">
        <v>107</v>
      </c>
      <c r="C8" s="147" t="s">
        <v>198</v>
      </c>
      <c r="D8" s="147"/>
      <c r="E8" s="49" t="s">
        <v>199</v>
      </c>
      <c r="F8" s="9"/>
      <c r="G8" s="9">
        <v>115</v>
      </c>
      <c r="H8" s="151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21">
        <f>+G8/100</f>
        <v>1.1499999999999999</v>
      </c>
    </row>
    <row r="9" spans="2:35" ht="86.1" customHeight="1" thickTop="1" thickBot="1">
      <c r="B9" s="149"/>
      <c r="C9" s="147" t="s">
        <v>108</v>
      </c>
      <c r="D9" s="147"/>
      <c r="E9" s="49" t="s">
        <v>109</v>
      </c>
      <c r="F9" s="9"/>
      <c r="G9" s="9">
        <v>115</v>
      </c>
      <c r="H9" s="152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21">
        <f>+G9/100</f>
        <v>1.1499999999999999</v>
      </c>
      <c r="Z9" s="22">
        <f>+AVERAGE(Y8:Y14)</f>
        <v>1.1500000000000001</v>
      </c>
      <c r="AA9" s="22"/>
      <c r="AD9" s="23" t="s">
        <v>184</v>
      </c>
      <c r="AE9" s="24">
        <v>8.0000000000000002E-3</v>
      </c>
      <c r="AF9" s="23"/>
      <c r="AG9" s="23" t="s">
        <v>185</v>
      </c>
      <c r="AH9" s="23"/>
      <c r="AI9" s="25">
        <f>+Z9</f>
        <v>1.1500000000000001</v>
      </c>
    </row>
    <row r="10" spans="2:35" ht="81" customHeight="1" thickTop="1" thickBot="1">
      <c r="B10" s="149"/>
      <c r="C10" s="147" t="s">
        <v>110</v>
      </c>
      <c r="D10" s="147"/>
      <c r="E10" s="49" t="s">
        <v>111</v>
      </c>
      <c r="F10" s="9"/>
      <c r="G10" s="9">
        <v>115</v>
      </c>
      <c r="H10" s="152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21">
        <f t="shared" ref="Y10:Y13" si="0">+G10/100</f>
        <v>1.1499999999999999</v>
      </c>
      <c r="AD10" s="23" t="s">
        <v>186</v>
      </c>
      <c r="AE10" s="24">
        <v>2E-3</v>
      </c>
      <c r="AF10" s="23"/>
      <c r="AG10" s="23"/>
      <c r="AH10" s="23"/>
      <c r="AI10" s="23"/>
    </row>
    <row r="11" spans="2:35" ht="84" customHeight="1" thickTop="1" thickBot="1">
      <c r="B11" s="149"/>
      <c r="C11" s="147" t="s">
        <v>112</v>
      </c>
      <c r="D11" s="147"/>
      <c r="E11" s="49" t="s">
        <v>113</v>
      </c>
      <c r="F11" s="9"/>
      <c r="G11" s="9">
        <v>115</v>
      </c>
      <c r="H11" s="152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21">
        <f t="shared" si="0"/>
        <v>1.1499999999999999</v>
      </c>
      <c r="AD11" s="23" t="s">
        <v>187</v>
      </c>
      <c r="AE11" s="24">
        <v>1.5E-3</v>
      </c>
      <c r="AF11" s="23"/>
      <c r="AG11" s="23" t="s">
        <v>188</v>
      </c>
      <c r="AH11" s="23"/>
      <c r="AI11" s="23">
        <f>AI9*PI()</f>
        <v>3.6128315516282625</v>
      </c>
    </row>
    <row r="12" spans="2:35" ht="77.099999999999994" customHeight="1" thickTop="1" thickBot="1">
      <c r="B12" s="149"/>
      <c r="C12" s="147" t="s">
        <v>114</v>
      </c>
      <c r="D12" s="147"/>
      <c r="E12" s="49" t="s">
        <v>115</v>
      </c>
      <c r="F12" s="9"/>
      <c r="G12" s="9">
        <v>115</v>
      </c>
      <c r="H12" s="152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21">
        <f t="shared" si="0"/>
        <v>1.1499999999999999</v>
      </c>
      <c r="AD12" s="23" t="s">
        <v>189</v>
      </c>
      <c r="AE12" s="24">
        <v>2E-3</v>
      </c>
      <c r="AF12" s="23"/>
      <c r="AG12" s="23" t="s">
        <v>190</v>
      </c>
      <c r="AH12" s="23"/>
      <c r="AI12" s="23"/>
    </row>
    <row r="13" spans="2:35" ht="80.099999999999994" customHeight="1" thickTop="1" thickBot="1">
      <c r="B13" s="150"/>
      <c r="C13" s="147" t="s">
        <v>116</v>
      </c>
      <c r="D13" s="147"/>
      <c r="E13" s="49" t="s">
        <v>117</v>
      </c>
      <c r="F13" s="9"/>
      <c r="G13" s="9">
        <v>115</v>
      </c>
      <c r="H13" s="152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21">
        <f t="shared" si="0"/>
        <v>1.1499999999999999</v>
      </c>
      <c r="AD13" s="23"/>
      <c r="AE13" s="24">
        <v>0.01</v>
      </c>
      <c r="AF13" s="23"/>
      <c r="AG13" s="23" t="s">
        <v>191</v>
      </c>
      <c r="AH13" s="23">
        <v>0</v>
      </c>
      <c r="AI13" s="23">
        <f>-COS(AI11)</f>
        <v>0.89100652418836768</v>
      </c>
    </row>
    <row r="14" spans="2:35" ht="17.25" customHeight="1" thickTop="1" thickBot="1">
      <c r="B14" s="47" t="s">
        <v>26</v>
      </c>
      <c r="C14" s="47" t="s">
        <v>8</v>
      </c>
      <c r="D14" s="47" t="s">
        <v>9</v>
      </c>
      <c r="E14" s="47" t="s">
        <v>8</v>
      </c>
      <c r="F14" s="144" t="s">
        <v>179</v>
      </c>
      <c r="G14" s="145"/>
      <c r="H14" s="152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AD14" s="23"/>
      <c r="AE14" s="23"/>
      <c r="AF14" s="23"/>
      <c r="AG14" s="23" t="s">
        <v>192</v>
      </c>
      <c r="AH14" s="23">
        <v>0</v>
      </c>
      <c r="AI14" s="23">
        <f>SIN(AI11)</f>
        <v>-0.45399049973954708</v>
      </c>
    </row>
    <row r="15" spans="2:35" ht="27" thickTop="1" thickBot="1">
      <c r="B15" s="50" t="s">
        <v>118</v>
      </c>
      <c r="C15" s="50" t="s">
        <v>14</v>
      </c>
      <c r="D15" s="51" t="s">
        <v>119</v>
      </c>
      <c r="E15" s="51" t="s">
        <v>20</v>
      </c>
      <c r="F15" s="165"/>
      <c r="G15" s="166"/>
      <c r="H15" s="152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2:35" ht="27" thickTop="1" thickBot="1">
      <c r="B16" s="50" t="s">
        <v>120</v>
      </c>
      <c r="C16" s="50" t="s">
        <v>14</v>
      </c>
      <c r="D16" s="51" t="s">
        <v>121</v>
      </c>
      <c r="E16" s="51" t="s">
        <v>122</v>
      </c>
      <c r="F16" s="165"/>
      <c r="G16" s="166"/>
      <c r="H16" s="152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2:35" ht="27" thickTop="1" thickBot="1">
      <c r="B17" s="50" t="s">
        <v>123</v>
      </c>
      <c r="C17" s="50" t="s">
        <v>122</v>
      </c>
      <c r="D17" s="143" t="s">
        <v>124</v>
      </c>
      <c r="E17" s="143" t="s">
        <v>125</v>
      </c>
      <c r="F17" s="165"/>
      <c r="G17" s="166"/>
      <c r="H17" s="152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spans="2:35" ht="65.25" thickTop="1" thickBot="1">
      <c r="B18" s="50" t="s">
        <v>126</v>
      </c>
      <c r="C18" s="50" t="s">
        <v>125</v>
      </c>
      <c r="D18" s="143"/>
      <c r="E18" s="143"/>
      <c r="F18" s="167"/>
      <c r="G18" s="168"/>
      <c r="H18" s="153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2:35" ht="27.95" customHeight="1" thickTop="1" thickBot="1">
      <c r="B19" s="117" t="s">
        <v>175</v>
      </c>
      <c r="C19" s="118"/>
      <c r="D19" s="118"/>
      <c r="E19" s="118"/>
      <c r="F19" s="118"/>
      <c r="G19" s="118"/>
      <c r="H19" s="119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</row>
    <row r="20" spans="2:35" ht="27" thickTop="1" thickBot="1">
      <c r="B20" s="47" t="s">
        <v>127</v>
      </c>
      <c r="C20" s="146" t="s">
        <v>1</v>
      </c>
      <c r="D20" s="146"/>
      <c r="E20" s="47" t="s">
        <v>2</v>
      </c>
      <c r="F20" s="48" t="s">
        <v>178</v>
      </c>
      <c r="G20" s="48" t="s">
        <v>165</v>
      </c>
      <c r="H20" s="48" t="s">
        <v>166</v>
      </c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</row>
    <row r="21" spans="2:35" ht="87.95" customHeight="1" thickTop="1" thickBot="1">
      <c r="B21" s="147" t="s">
        <v>128</v>
      </c>
      <c r="C21" s="147" t="s">
        <v>129</v>
      </c>
      <c r="D21" s="147"/>
      <c r="E21" s="49" t="s">
        <v>130</v>
      </c>
      <c r="F21" s="9"/>
      <c r="G21" s="9">
        <v>115</v>
      </c>
      <c r="H21" s="158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21">
        <f>+G21/100</f>
        <v>1.1499999999999999</v>
      </c>
      <c r="Z21" s="22">
        <f>+AVERAGE(Y21:Y23)</f>
        <v>1.1499999999999999</v>
      </c>
      <c r="AD21" s="23" t="s">
        <v>184</v>
      </c>
      <c r="AE21" s="24">
        <v>8.0000000000000002E-3</v>
      </c>
      <c r="AF21" s="23"/>
      <c r="AG21" s="23" t="s">
        <v>185</v>
      </c>
      <c r="AH21" s="23"/>
      <c r="AI21" s="25">
        <f>+Z21</f>
        <v>1.1499999999999999</v>
      </c>
    </row>
    <row r="22" spans="2:35" ht="80.099999999999994" customHeight="1" thickTop="1" thickBot="1">
      <c r="B22" s="147"/>
      <c r="C22" s="147" t="s">
        <v>131</v>
      </c>
      <c r="D22" s="147"/>
      <c r="E22" s="49" t="s">
        <v>132</v>
      </c>
      <c r="F22" s="9"/>
      <c r="G22" s="9">
        <v>115</v>
      </c>
      <c r="H22" s="159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21">
        <f t="shared" ref="Y22:Y23" si="1">+G22/100</f>
        <v>1.1499999999999999</v>
      </c>
      <c r="AD22" s="23" t="s">
        <v>186</v>
      </c>
      <c r="AE22" s="24">
        <v>2E-3</v>
      </c>
      <c r="AF22" s="23"/>
      <c r="AG22" s="23"/>
      <c r="AH22" s="23"/>
      <c r="AI22" s="23"/>
    </row>
    <row r="23" spans="2:35" ht="108.95" customHeight="1" thickTop="1" thickBot="1">
      <c r="B23" s="147"/>
      <c r="C23" s="147" t="s">
        <v>133</v>
      </c>
      <c r="D23" s="147"/>
      <c r="E23" s="49" t="s">
        <v>134</v>
      </c>
      <c r="F23" s="9"/>
      <c r="G23" s="9">
        <v>115</v>
      </c>
      <c r="H23" s="159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21">
        <f t="shared" si="1"/>
        <v>1.1499999999999999</v>
      </c>
      <c r="AD23" s="23" t="s">
        <v>187</v>
      </c>
      <c r="AE23" s="24">
        <v>1.5E-3</v>
      </c>
      <c r="AF23" s="23"/>
      <c r="AG23" s="23" t="s">
        <v>188</v>
      </c>
      <c r="AH23" s="23"/>
      <c r="AI23" s="23">
        <f>AI21*PI()</f>
        <v>3.6128315516282616</v>
      </c>
    </row>
    <row r="24" spans="2:35" ht="17.25" thickTop="1" thickBot="1">
      <c r="B24" s="47" t="s">
        <v>26</v>
      </c>
      <c r="C24" s="47" t="s">
        <v>8</v>
      </c>
      <c r="D24" s="47" t="s">
        <v>9</v>
      </c>
      <c r="E24" s="47" t="s">
        <v>8</v>
      </c>
      <c r="F24" s="146" t="s">
        <v>179</v>
      </c>
      <c r="G24" s="146"/>
      <c r="H24" s="159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AD24" s="23" t="s">
        <v>189</v>
      </c>
      <c r="AE24" s="24">
        <v>2E-3</v>
      </c>
      <c r="AF24" s="23"/>
      <c r="AG24" s="23" t="s">
        <v>190</v>
      </c>
      <c r="AH24" s="23"/>
      <c r="AI24" s="23"/>
    </row>
    <row r="25" spans="2:35" ht="39.75" thickTop="1" thickBot="1">
      <c r="B25" s="50" t="s">
        <v>135</v>
      </c>
      <c r="C25" s="50" t="s">
        <v>12</v>
      </c>
      <c r="D25" s="143" t="s">
        <v>136</v>
      </c>
      <c r="E25" s="143" t="s">
        <v>137</v>
      </c>
      <c r="F25" s="161"/>
      <c r="G25" s="162"/>
      <c r="H25" s="159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AD25" s="23"/>
      <c r="AE25" s="24">
        <v>0.01</v>
      </c>
      <c r="AF25" s="23"/>
      <c r="AG25" s="23" t="s">
        <v>191</v>
      </c>
      <c r="AH25" s="23">
        <v>0</v>
      </c>
      <c r="AI25" s="23">
        <f>-COS(AI23)</f>
        <v>0.89100652418836812</v>
      </c>
    </row>
    <row r="26" spans="2:35" ht="27" thickTop="1" thickBot="1">
      <c r="B26" s="50" t="s">
        <v>138</v>
      </c>
      <c r="C26" s="50" t="s">
        <v>125</v>
      </c>
      <c r="D26" s="143"/>
      <c r="E26" s="143"/>
      <c r="F26" s="165"/>
      <c r="G26" s="166"/>
      <c r="H26" s="159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AD26" s="23"/>
      <c r="AE26" s="23"/>
      <c r="AF26" s="23"/>
      <c r="AG26" s="23" t="s">
        <v>192</v>
      </c>
      <c r="AH26" s="23">
        <v>0</v>
      </c>
      <c r="AI26" s="23">
        <f>SIN(AI23)</f>
        <v>-0.45399049973954625</v>
      </c>
    </row>
    <row r="27" spans="2:35" ht="27" thickTop="1" thickBot="1">
      <c r="B27" s="50" t="s">
        <v>139</v>
      </c>
      <c r="C27" s="50" t="s">
        <v>140</v>
      </c>
      <c r="D27" s="143"/>
      <c r="E27" s="143"/>
      <c r="F27" s="167"/>
      <c r="G27" s="168"/>
      <c r="H27" s="169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2:35" ht="27.95" customHeight="1" thickTop="1" thickBot="1">
      <c r="B28" s="117" t="s">
        <v>175</v>
      </c>
      <c r="C28" s="118"/>
      <c r="D28" s="118"/>
      <c r="E28" s="118"/>
      <c r="F28" s="118"/>
      <c r="G28" s="118"/>
      <c r="H28" s="119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</row>
    <row r="29" spans="2:35" ht="27" thickTop="1" thickBot="1">
      <c r="B29" s="52" t="s">
        <v>141</v>
      </c>
      <c r="C29" s="171" t="s">
        <v>1</v>
      </c>
      <c r="D29" s="171"/>
      <c r="E29" s="52" t="s">
        <v>2</v>
      </c>
      <c r="F29" s="48" t="s">
        <v>178</v>
      </c>
      <c r="G29" s="48" t="s">
        <v>165</v>
      </c>
      <c r="H29" s="48" t="s">
        <v>166</v>
      </c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</row>
    <row r="30" spans="2:35" ht="110.1" customHeight="1" thickTop="1" thickBot="1">
      <c r="B30" s="49" t="s">
        <v>142</v>
      </c>
      <c r="C30" s="147" t="s">
        <v>143</v>
      </c>
      <c r="D30" s="147"/>
      <c r="E30" s="49" t="s">
        <v>144</v>
      </c>
      <c r="F30" s="8"/>
      <c r="G30" s="8">
        <v>115</v>
      </c>
      <c r="H30" s="158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21">
        <f>+G30/100</f>
        <v>1.1499999999999999</v>
      </c>
      <c r="Z30" s="22">
        <f>+AVERAGE(Y30)</f>
        <v>1.1499999999999999</v>
      </c>
      <c r="AD30" s="23" t="s">
        <v>184</v>
      </c>
      <c r="AE30" s="24">
        <v>8.0000000000000002E-3</v>
      </c>
      <c r="AF30" s="23"/>
      <c r="AG30" s="23" t="s">
        <v>185</v>
      </c>
      <c r="AH30" s="23"/>
      <c r="AI30" s="25">
        <f>+Z30</f>
        <v>1.1499999999999999</v>
      </c>
    </row>
    <row r="31" spans="2:35" ht="17.25" thickTop="1" thickBot="1">
      <c r="B31" s="171" t="s">
        <v>9</v>
      </c>
      <c r="C31" s="171"/>
      <c r="D31" s="171" t="s">
        <v>8</v>
      </c>
      <c r="E31" s="171"/>
      <c r="F31" s="146" t="s">
        <v>179</v>
      </c>
      <c r="G31" s="146"/>
      <c r="H31" s="159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21"/>
      <c r="AD31" s="23" t="s">
        <v>186</v>
      </c>
      <c r="AE31" s="24">
        <v>2E-3</v>
      </c>
      <c r="AF31" s="23"/>
      <c r="AG31" s="23"/>
      <c r="AH31" s="23"/>
      <c r="AI31" s="23"/>
    </row>
    <row r="32" spans="2:35" ht="17.25" customHeight="1" thickTop="1" thickBot="1">
      <c r="B32" s="170" t="s">
        <v>145</v>
      </c>
      <c r="C32" s="170"/>
      <c r="D32" s="170" t="s">
        <v>76</v>
      </c>
      <c r="E32" s="170"/>
      <c r="F32" s="161"/>
      <c r="G32" s="162"/>
      <c r="H32" s="159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AD32" s="23" t="s">
        <v>187</v>
      </c>
      <c r="AE32" s="24">
        <v>1.5E-3</v>
      </c>
      <c r="AF32" s="23"/>
      <c r="AG32" s="23" t="s">
        <v>188</v>
      </c>
      <c r="AH32" s="23"/>
      <c r="AI32" s="23">
        <f>AI30*PI()</f>
        <v>3.6128315516282616</v>
      </c>
    </row>
    <row r="33" spans="2:35" ht="54" customHeight="1" thickTop="1" thickBot="1">
      <c r="B33" s="170"/>
      <c r="C33" s="170"/>
      <c r="D33" s="170"/>
      <c r="E33" s="170"/>
      <c r="F33" s="163"/>
      <c r="G33" s="164"/>
      <c r="H33" s="160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AD33" s="23" t="s">
        <v>189</v>
      </c>
      <c r="AE33" s="24">
        <v>2E-3</v>
      </c>
      <c r="AF33" s="23"/>
      <c r="AG33" s="23" t="s">
        <v>190</v>
      </c>
      <c r="AH33" s="23"/>
      <c r="AI33" s="23"/>
    </row>
    <row r="34" spans="2:35" ht="19.5" thickTop="1">
      <c r="B34" s="53" t="s">
        <v>163</v>
      </c>
      <c r="AD34" s="23"/>
      <c r="AE34" s="24">
        <v>0.01</v>
      </c>
      <c r="AF34" s="23"/>
      <c r="AG34" s="23" t="s">
        <v>191</v>
      </c>
      <c r="AH34" s="23">
        <v>0</v>
      </c>
      <c r="AI34" s="23">
        <f>-COS(AI32)</f>
        <v>0.89100652418836812</v>
      </c>
    </row>
    <row r="35" spans="2:35" ht="15.75">
      <c r="AD35" s="23"/>
      <c r="AE35" s="23"/>
      <c r="AF35" s="23"/>
      <c r="AG35" s="23" t="s">
        <v>192</v>
      </c>
      <c r="AH35" s="23">
        <v>0</v>
      </c>
      <c r="AI35" s="23">
        <f>SIN(AI32)</f>
        <v>-0.45399049973954625</v>
      </c>
    </row>
    <row r="40" spans="2:35" ht="15.75">
      <c r="Y40" s="21"/>
      <c r="Z40" s="22">
        <f>+AVERAGE(Z30,Z21,Z9)</f>
        <v>1.1500000000000001</v>
      </c>
      <c r="AD40" s="23" t="s">
        <v>184</v>
      </c>
      <c r="AE40" s="24">
        <v>8.0000000000000002E-3</v>
      </c>
      <c r="AF40" s="23"/>
      <c r="AG40" s="23" t="s">
        <v>185</v>
      </c>
      <c r="AH40" s="23"/>
      <c r="AI40" s="25">
        <f>+Z40</f>
        <v>1.1500000000000001</v>
      </c>
    </row>
    <row r="41" spans="2:35" ht="15.75">
      <c r="Y41" s="21"/>
      <c r="AD41" s="23" t="s">
        <v>186</v>
      </c>
      <c r="AE41" s="24">
        <v>2E-3</v>
      </c>
      <c r="AF41" s="23"/>
      <c r="AG41" s="23"/>
      <c r="AH41" s="23"/>
      <c r="AI41" s="23"/>
    </row>
    <row r="42" spans="2:35" ht="15.75">
      <c r="AD42" s="23" t="s">
        <v>187</v>
      </c>
      <c r="AE42" s="24">
        <v>1.5E-3</v>
      </c>
      <c r="AF42" s="23"/>
      <c r="AG42" s="23" t="s">
        <v>188</v>
      </c>
      <c r="AH42" s="23"/>
      <c r="AI42" s="23">
        <f>AI40*PI()</f>
        <v>3.6128315516282625</v>
      </c>
    </row>
    <row r="43" spans="2:35" ht="15.75">
      <c r="AD43" s="23" t="s">
        <v>189</v>
      </c>
      <c r="AE43" s="24">
        <v>2E-3</v>
      </c>
      <c r="AF43" s="23"/>
      <c r="AG43" s="23" t="s">
        <v>190</v>
      </c>
      <c r="AH43" s="23"/>
      <c r="AI43" s="23"/>
    </row>
    <row r="44" spans="2:35" ht="15.75">
      <c r="AD44" s="23"/>
      <c r="AE44" s="24">
        <v>0.01</v>
      </c>
      <c r="AF44" s="23"/>
      <c r="AG44" s="23" t="s">
        <v>191</v>
      </c>
      <c r="AH44" s="23">
        <v>0</v>
      </c>
      <c r="AI44" s="23">
        <f>-COS(AI42)</f>
        <v>0.89100652418836768</v>
      </c>
    </row>
    <row r="45" spans="2:35" ht="15.75">
      <c r="AD45" s="23"/>
      <c r="AE45" s="23"/>
      <c r="AF45" s="23"/>
      <c r="AG45" s="23" t="s">
        <v>192</v>
      </c>
      <c r="AH45" s="23">
        <v>0</v>
      </c>
      <c r="AI45" s="23">
        <f>SIN(AI42)</f>
        <v>-0.45399049973954708</v>
      </c>
    </row>
  </sheetData>
  <mergeCells count="38">
    <mergeCell ref="B32:C33"/>
    <mergeCell ref="D32:E33"/>
    <mergeCell ref="D25:D27"/>
    <mergeCell ref="E25:E27"/>
    <mergeCell ref="C29:D29"/>
    <mergeCell ref="C30:D30"/>
    <mergeCell ref="B31:C31"/>
    <mergeCell ref="D31:E31"/>
    <mergeCell ref="B28:H28"/>
    <mergeCell ref="B1:G5"/>
    <mergeCell ref="H1:H3"/>
    <mergeCell ref="H4:H5"/>
    <mergeCell ref="H30:H33"/>
    <mergeCell ref="C20:D20"/>
    <mergeCell ref="B21:B23"/>
    <mergeCell ref="C21:D21"/>
    <mergeCell ref="C22:D22"/>
    <mergeCell ref="C23:D23"/>
    <mergeCell ref="F31:G31"/>
    <mergeCell ref="F32:G33"/>
    <mergeCell ref="F24:G24"/>
    <mergeCell ref="F25:G27"/>
    <mergeCell ref="F15:G18"/>
    <mergeCell ref="B19:H19"/>
    <mergeCell ref="H21:H27"/>
    <mergeCell ref="B6:H6"/>
    <mergeCell ref="D17:D18"/>
    <mergeCell ref="E17:E18"/>
    <mergeCell ref="F14:G14"/>
    <mergeCell ref="C7:D7"/>
    <mergeCell ref="C9:D9"/>
    <mergeCell ref="C10:D10"/>
    <mergeCell ref="C11:D11"/>
    <mergeCell ref="C12:D12"/>
    <mergeCell ref="C13:D13"/>
    <mergeCell ref="B8:B13"/>
    <mergeCell ref="C8:D8"/>
    <mergeCell ref="H8:H18"/>
  </mergeCells>
  <conditionalFormatting sqref="G8:G13">
    <cfRule type="dataBar" priority="5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{BED94CB5-A9F6-9E45-ABDF-1CA55EA007D8}</x14:id>
        </ext>
      </extLst>
    </cfRule>
    <cfRule type="cellIs" dxfId="4" priority="8" operator="greaterThan">
      <formula>100</formula>
    </cfRule>
  </conditionalFormatting>
  <conditionalFormatting sqref="G21:G23">
    <cfRule type="dataBar" priority="4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{D4194883-48D2-0B45-BF83-3D89399578BD}</x14:id>
        </ext>
      </extLst>
    </cfRule>
    <cfRule type="cellIs" dxfId="3" priority="7" operator="greaterThan">
      <formula>100</formula>
    </cfRule>
  </conditionalFormatting>
  <conditionalFormatting sqref="G30">
    <cfRule type="dataBar" priority="3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{8C2ACB02-CEE8-544E-A933-DB8E645C2270}</x14:id>
        </ext>
      </extLst>
    </cfRule>
    <cfRule type="cellIs" dxfId="2" priority="6" operator="greaterThan">
      <formula>100</formula>
    </cfRule>
  </conditionalFormatting>
  <dataValidations count="1">
    <dataValidation type="list" allowBlank="1" showInputMessage="1" showErrorMessage="1" sqref="G30 G8:G13 G21:G23">
      <formula1>$AB$1:$AB$6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D94CB5-A9F6-9E45-ABDF-1CA55EA007D8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G8:G13</xm:sqref>
        </x14:conditionalFormatting>
        <x14:conditionalFormatting xmlns:xm="http://schemas.microsoft.com/office/excel/2006/main">
          <x14:cfRule type="dataBar" id="{D4194883-48D2-0B45-BF83-3D89399578BD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G21:G23</xm:sqref>
        </x14:conditionalFormatting>
        <x14:conditionalFormatting xmlns:xm="http://schemas.microsoft.com/office/excel/2006/main">
          <x14:cfRule type="dataBar" id="{8C2ACB02-CEE8-544E-A933-DB8E645C2270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G30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AQ32"/>
  <sheetViews>
    <sheetView showGridLines="0" zoomScale="93" zoomScaleNormal="93" workbookViewId="0"/>
  </sheetViews>
  <sheetFormatPr baseColWidth="10" defaultColWidth="10.875" defaultRowHeight="15"/>
  <cols>
    <col min="1" max="1" width="10.875" style="1"/>
    <col min="2" max="2" width="37.375" style="1" customWidth="1"/>
    <col min="3" max="3" width="10.875" style="1"/>
    <col min="4" max="5" width="37.375" style="1" customWidth="1"/>
    <col min="6" max="6" width="26.625" style="1" customWidth="1"/>
    <col min="7" max="7" width="14.625" style="1" customWidth="1"/>
    <col min="8" max="8" width="49.875" style="1" customWidth="1"/>
    <col min="9" max="9" width="15.5" style="16" customWidth="1"/>
    <col min="10" max="23" width="15.5" style="30" customWidth="1"/>
    <col min="24" max="24" width="10.375" style="30" customWidth="1"/>
    <col min="25" max="36" width="10.875" style="35"/>
    <col min="37" max="37" width="12.375" style="35" bestFit="1" customWidth="1"/>
    <col min="38" max="38" width="10.875" style="35"/>
    <col min="39" max="16384" width="10.875" style="1"/>
  </cols>
  <sheetData>
    <row r="1" spans="2:37" ht="18" customHeight="1">
      <c r="B1" s="172" t="s">
        <v>146</v>
      </c>
      <c r="C1" s="173"/>
      <c r="D1" s="173"/>
      <c r="E1" s="173"/>
      <c r="F1" s="173"/>
      <c r="G1" s="174"/>
      <c r="H1" s="178" t="s">
        <v>180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AB1" s="37">
        <v>0</v>
      </c>
    </row>
    <row r="2" spans="2:37" ht="27.75">
      <c r="B2" s="172"/>
      <c r="C2" s="173"/>
      <c r="D2" s="173"/>
      <c r="E2" s="173"/>
      <c r="F2" s="173"/>
      <c r="G2" s="174"/>
      <c r="H2" s="178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AB2" s="38">
        <v>25</v>
      </c>
    </row>
    <row r="3" spans="2:37" ht="27.75">
      <c r="B3" s="172"/>
      <c r="C3" s="173"/>
      <c r="D3" s="173"/>
      <c r="E3" s="173"/>
      <c r="F3" s="173"/>
      <c r="G3" s="174"/>
      <c r="H3" s="178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AB3" s="38">
        <v>50</v>
      </c>
    </row>
    <row r="4" spans="2:37" ht="27.75">
      <c r="B4" s="172"/>
      <c r="C4" s="173"/>
      <c r="D4" s="173"/>
      <c r="E4" s="173"/>
      <c r="F4" s="173"/>
      <c r="G4" s="174"/>
      <c r="H4" s="179">
        <f ca="1">+TODAY()</f>
        <v>43895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AB4" s="38">
        <v>75</v>
      </c>
    </row>
    <row r="5" spans="2:37" ht="32.1" customHeight="1" thickBot="1">
      <c r="B5" s="175"/>
      <c r="C5" s="176"/>
      <c r="D5" s="176"/>
      <c r="E5" s="176"/>
      <c r="F5" s="176"/>
      <c r="G5" s="177"/>
      <c r="H5" s="180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AB5" s="38">
        <v>100</v>
      </c>
    </row>
    <row r="6" spans="2:37" ht="20.100000000000001" customHeight="1" thickTop="1" thickBot="1">
      <c r="B6" s="183" t="s">
        <v>176</v>
      </c>
      <c r="C6" s="184"/>
      <c r="D6" s="184"/>
      <c r="E6" s="184"/>
      <c r="F6" s="184"/>
      <c r="G6" s="184"/>
      <c r="H6" s="185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AB6" s="35">
        <v>115</v>
      </c>
    </row>
    <row r="7" spans="2:37" ht="27" thickTop="1" thickBot="1">
      <c r="B7" s="2" t="s">
        <v>147</v>
      </c>
      <c r="C7" s="186" t="s">
        <v>1</v>
      </c>
      <c r="D7" s="186"/>
      <c r="E7" s="2" t="s">
        <v>2</v>
      </c>
      <c r="F7" s="3" t="s">
        <v>164</v>
      </c>
      <c r="G7" s="3" t="s">
        <v>165</v>
      </c>
      <c r="H7" s="3" t="s">
        <v>166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2:37" ht="87.95" customHeight="1" thickTop="1" thickBot="1">
      <c r="B8" s="187" t="s">
        <v>148</v>
      </c>
      <c r="C8" s="188" t="s">
        <v>149</v>
      </c>
      <c r="D8" s="188"/>
      <c r="E8" s="5" t="s">
        <v>150</v>
      </c>
      <c r="F8" s="9"/>
      <c r="G8" s="9">
        <v>115</v>
      </c>
      <c r="H8" s="158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39">
        <f>+G8/100</f>
        <v>1.1499999999999999</v>
      </c>
      <c r="Z8" s="40">
        <f>+AVERAGE(Y8:Y9)</f>
        <v>1.1499999999999999</v>
      </c>
      <c r="AF8" s="41" t="s">
        <v>184</v>
      </c>
      <c r="AG8" s="42">
        <v>8.0000000000000002E-3</v>
      </c>
      <c r="AH8" s="41"/>
      <c r="AI8" s="41" t="s">
        <v>185</v>
      </c>
      <c r="AJ8" s="41"/>
      <c r="AK8" s="43">
        <f>+Z8</f>
        <v>1.1499999999999999</v>
      </c>
    </row>
    <row r="9" spans="2:37" ht="84.95" customHeight="1" thickTop="1" thickBot="1">
      <c r="B9" s="187"/>
      <c r="C9" s="188" t="s">
        <v>151</v>
      </c>
      <c r="D9" s="188"/>
      <c r="E9" s="5" t="s">
        <v>152</v>
      </c>
      <c r="F9" s="9"/>
      <c r="G9" s="9">
        <v>115</v>
      </c>
      <c r="H9" s="159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39">
        <f>+G9/100</f>
        <v>1.1499999999999999</v>
      </c>
      <c r="AF9" s="41" t="s">
        <v>186</v>
      </c>
      <c r="AG9" s="42">
        <v>2E-3</v>
      </c>
      <c r="AH9" s="41"/>
      <c r="AI9" s="41"/>
      <c r="AJ9" s="41"/>
      <c r="AK9" s="41"/>
    </row>
    <row r="10" spans="2:37" ht="17.25" thickTop="1" thickBot="1">
      <c r="B10" s="189" t="s">
        <v>26</v>
      </c>
      <c r="C10" s="189"/>
      <c r="D10" s="189" t="s">
        <v>8</v>
      </c>
      <c r="E10" s="189"/>
      <c r="F10" s="186" t="s">
        <v>179</v>
      </c>
      <c r="G10" s="186"/>
      <c r="H10" s="159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AF10" s="41" t="s">
        <v>187</v>
      </c>
      <c r="AG10" s="42">
        <v>1.5E-3</v>
      </c>
      <c r="AH10" s="41"/>
      <c r="AI10" s="41" t="s">
        <v>188</v>
      </c>
      <c r="AJ10" s="41"/>
      <c r="AK10" s="41">
        <f>AK8*PI()</f>
        <v>3.6128315516282616</v>
      </c>
    </row>
    <row r="11" spans="2:37" ht="17.25" customHeight="1" thickTop="1" thickBot="1">
      <c r="B11" s="182" t="s">
        <v>200</v>
      </c>
      <c r="C11" s="182"/>
      <c r="D11" s="181" t="s">
        <v>20</v>
      </c>
      <c r="E11" s="181"/>
      <c r="F11" s="161"/>
      <c r="G11" s="162"/>
      <c r="H11" s="159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AF11" s="41" t="s">
        <v>189</v>
      </c>
      <c r="AG11" s="42">
        <v>2E-3</v>
      </c>
      <c r="AH11" s="41"/>
      <c r="AI11" s="41" t="s">
        <v>190</v>
      </c>
      <c r="AJ11" s="41"/>
      <c r="AK11" s="41"/>
    </row>
    <row r="12" spans="2:37" ht="30" customHeight="1" thickTop="1" thickBot="1">
      <c r="B12" s="182"/>
      <c r="C12" s="182"/>
      <c r="D12" s="181"/>
      <c r="E12" s="181"/>
      <c r="F12" s="165"/>
      <c r="G12" s="166"/>
      <c r="H12" s="159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AF12" s="41"/>
      <c r="AG12" s="42">
        <v>0.01</v>
      </c>
      <c r="AH12" s="41"/>
      <c r="AI12" s="41" t="s">
        <v>191</v>
      </c>
      <c r="AJ12" s="41">
        <v>0</v>
      </c>
      <c r="AK12" s="41">
        <f>-COS(AK10)</f>
        <v>0.89100652418836812</v>
      </c>
    </row>
    <row r="13" spans="2:37" ht="39" customHeight="1" thickTop="1" thickBot="1">
      <c r="B13" s="182" t="s">
        <v>153</v>
      </c>
      <c r="C13" s="182"/>
      <c r="D13" s="181" t="s">
        <v>154</v>
      </c>
      <c r="E13" s="181"/>
      <c r="F13" s="165"/>
      <c r="G13" s="166"/>
      <c r="H13" s="159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AF13" s="41"/>
      <c r="AG13" s="41"/>
      <c r="AH13" s="41"/>
      <c r="AI13" s="41" t="s">
        <v>192</v>
      </c>
      <c r="AJ13" s="41">
        <v>0</v>
      </c>
      <c r="AK13" s="41">
        <f>SIN(AK10)</f>
        <v>-0.45399049973954625</v>
      </c>
    </row>
    <row r="14" spans="2:37" ht="17.25" customHeight="1" thickTop="1" thickBot="1">
      <c r="B14" s="182"/>
      <c r="C14" s="182"/>
      <c r="D14" s="181"/>
      <c r="E14" s="181"/>
      <c r="F14" s="163"/>
      <c r="G14" s="164"/>
      <c r="H14" s="160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spans="2:37" ht="16.5" thickTop="1" thickBot="1">
      <c r="B15" s="194" t="s">
        <v>177</v>
      </c>
      <c r="C15" s="195"/>
      <c r="D15" s="195"/>
      <c r="E15" s="195"/>
      <c r="F15" s="195"/>
      <c r="G15" s="195"/>
      <c r="H15" s="196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2:37" ht="27" thickTop="1" thickBot="1">
      <c r="B16" s="2" t="s">
        <v>155</v>
      </c>
      <c r="C16" s="186" t="s">
        <v>1</v>
      </c>
      <c r="D16" s="186"/>
      <c r="E16" s="2" t="s">
        <v>2</v>
      </c>
      <c r="F16" s="3" t="s">
        <v>164</v>
      </c>
      <c r="G16" s="3" t="s">
        <v>165</v>
      </c>
      <c r="H16" s="3" t="s">
        <v>166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2:43" ht="86.1" customHeight="1" thickTop="1" thickBot="1">
      <c r="B17" s="4" t="s">
        <v>156</v>
      </c>
      <c r="C17" s="188" t="s">
        <v>157</v>
      </c>
      <c r="D17" s="188"/>
      <c r="E17" s="4" t="s">
        <v>158</v>
      </c>
      <c r="F17" s="8"/>
      <c r="G17" s="8">
        <v>115</v>
      </c>
      <c r="H17" s="158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39">
        <f>+G17/100</f>
        <v>1.1499999999999999</v>
      </c>
      <c r="Z17" s="40">
        <f>+AVERAGE(Y17)</f>
        <v>1.1499999999999999</v>
      </c>
      <c r="AF17" s="41" t="s">
        <v>184</v>
      </c>
      <c r="AG17" s="42">
        <v>8.0000000000000002E-3</v>
      </c>
      <c r="AH17" s="41"/>
      <c r="AI17" s="41" t="s">
        <v>185</v>
      </c>
      <c r="AJ17" s="41"/>
      <c r="AK17" s="43">
        <f>+Z17</f>
        <v>1.1499999999999999</v>
      </c>
    </row>
    <row r="18" spans="2:43" ht="17.25" customHeight="1" thickTop="1" thickBot="1">
      <c r="B18" s="189" t="s">
        <v>26</v>
      </c>
      <c r="C18" s="189"/>
      <c r="D18" s="189" t="s">
        <v>8</v>
      </c>
      <c r="E18" s="189"/>
      <c r="F18" s="186" t="s">
        <v>179</v>
      </c>
      <c r="G18" s="186"/>
      <c r="H18" s="159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AF18" s="41" t="s">
        <v>186</v>
      </c>
      <c r="AG18" s="42">
        <v>2E-3</v>
      </c>
      <c r="AH18" s="41"/>
      <c r="AI18" s="41"/>
      <c r="AJ18" s="41"/>
      <c r="AK18" s="41"/>
    </row>
    <row r="19" spans="2:43" ht="66.95" customHeight="1" thickTop="1" thickBot="1">
      <c r="B19" s="182" t="s">
        <v>159</v>
      </c>
      <c r="C19" s="182"/>
      <c r="D19" s="190" t="s">
        <v>160</v>
      </c>
      <c r="E19" s="191"/>
      <c r="F19" s="161"/>
      <c r="G19" s="162"/>
      <c r="H19" s="159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AF19" s="41" t="s">
        <v>187</v>
      </c>
      <c r="AG19" s="42">
        <v>1.5E-3</v>
      </c>
      <c r="AH19" s="41"/>
      <c r="AI19" s="41" t="s">
        <v>188</v>
      </c>
      <c r="AJ19" s="41"/>
      <c r="AK19" s="41">
        <f>AK17*PI()</f>
        <v>3.6128315516282616</v>
      </c>
    </row>
    <row r="20" spans="2:43" ht="17.25" customHeight="1" thickTop="1" thickBot="1">
      <c r="B20" s="182"/>
      <c r="C20" s="182"/>
      <c r="D20" s="192"/>
      <c r="E20" s="193"/>
      <c r="F20" s="165"/>
      <c r="G20" s="166"/>
      <c r="H20" s="159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AF20" s="41" t="s">
        <v>189</v>
      </c>
      <c r="AG20" s="42">
        <v>2E-3</v>
      </c>
      <c r="AH20" s="41"/>
      <c r="AI20" s="41" t="s">
        <v>190</v>
      </c>
      <c r="AJ20" s="41"/>
      <c r="AK20" s="41"/>
    </row>
    <row r="21" spans="2:43" ht="66.95" customHeight="1" thickTop="1" thickBot="1">
      <c r="B21" s="182" t="s">
        <v>161</v>
      </c>
      <c r="C21" s="182"/>
      <c r="D21" s="190" t="s">
        <v>160</v>
      </c>
      <c r="E21" s="191"/>
      <c r="F21" s="165"/>
      <c r="G21" s="166"/>
      <c r="H21" s="159"/>
      <c r="I21" s="28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AF21" s="41"/>
      <c r="AG21" s="42">
        <v>0.01</v>
      </c>
      <c r="AH21" s="41"/>
      <c r="AI21" s="41" t="s">
        <v>191</v>
      </c>
      <c r="AJ21" s="41">
        <v>0</v>
      </c>
      <c r="AK21" s="41">
        <f>-COS(AK19)</f>
        <v>0.89100652418836812</v>
      </c>
      <c r="AM21" s="11"/>
      <c r="AN21" s="11"/>
      <c r="AO21" s="11"/>
      <c r="AP21" s="11"/>
      <c r="AQ21" s="11"/>
    </row>
    <row r="22" spans="2:43" ht="17.25" customHeight="1" thickTop="1" thickBot="1">
      <c r="B22" s="182"/>
      <c r="C22" s="182"/>
      <c r="D22" s="192"/>
      <c r="E22" s="193"/>
      <c r="F22" s="163"/>
      <c r="G22" s="164"/>
      <c r="H22" s="160"/>
      <c r="I22" s="28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AF22" s="41"/>
      <c r="AG22" s="41"/>
      <c r="AH22" s="41"/>
      <c r="AI22" s="41" t="s">
        <v>192</v>
      </c>
      <c r="AJ22" s="41">
        <v>0</v>
      </c>
      <c r="AK22" s="41">
        <f>SIN(AK19)</f>
        <v>-0.45399049973954625</v>
      </c>
      <c r="AM22" s="11"/>
      <c r="AN22" s="11"/>
      <c r="AO22" s="11"/>
      <c r="AP22" s="11"/>
      <c r="AQ22" s="11"/>
    </row>
    <row r="23" spans="2:43" ht="19.5" thickTop="1">
      <c r="B23" s="6" t="s">
        <v>163</v>
      </c>
      <c r="C23" s="6"/>
      <c r="D23" s="6"/>
      <c r="E23" s="6"/>
      <c r="F23" s="6"/>
      <c r="G23" s="6"/>
      <c r="H23" s="6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10"/>
      <c r="AN23" s="10"/>
      <c r="AO23" s="10"/>
    </row>
    <row r="26" spans="2:43" ht="15.75">
      <c r="Z26" s="40">
        <f>+AVERAGE(Z17,Z8)</f>
        <v>1.1499999999999999</v>
      </c>
      <c r="AF26" s="41" t="s">
        <v>184</v>
      </c>
      <c r="AG26" s="42">
        <v>8.0000000000000002E-3</v>
      </c>
      <c r="AH26" s="41"/>
      <c r="AI26" s="41" t="s">
        <v>185</v>
      </c>
      <c r="AJ26" s="41"/>
      <c r="AK26" s="43">
        <f>+Z26</f>
        <v>1.1499999999999999</v>
      </c>
    </row>
    <row r="27" spans="2:43" ht="15.75">
      <c r="AF27" s="41" t="s">
        <v>186</v>
      </c>
      <c r="AG27" s="42">
        <v>2E-3</v>
      </c>
      <c r="AH27" s="41"/>
      <c r="AI27" s="41"/>
      <c r="AJ27" s="41"/>
      <c r="AK27" s="41"/>
    </row>
    <row r="28" spans="2:43" ht="15.75">
      <c r="AF28" s="41" t="s">
        <v>187</v>
      </c>
      <c r="AG28" s="42">
        <v>1.5E-3</v>
      </c>
      <c r="AH28" s="41"/>
      <c r="AI28" s="41" t="s">
        <v>188</v>
      </c>
      <c r="AJ28" s="41"/>
      <c r="AK28" s="41">
        <f>AK26*PI()</f>
        <v>3.6128315516282616</v>
      </c>
    </row>
    <row r="29" spans="2:43" ht="15.75">
      <c r="AF29" s="41" t="s">
        <v>189</v>
      </c>
      <c r="AG29" s="42">
        <v>2E-3</v>
      </c>
      <c r="AH29" s="41"/>
      <c r="AI29" s="41" t="s">
        <v>190</v>
      </c>
      <c r="AJ29" s="41"/>
      <c r="AK29" s="41"/>
    </row>
    <row r="30" spans="2:43" ht="15.75">
      <c r="AF30" s="41"/>
      <c r="AG30" s="42">
        <v>0.01</v>
      </c>
      <c r="AH30" s="41"/>
      <c r="AI30" s="41" t="s">
        <v>191</v>
      </c>
      <c r="AJ30" s="41">
        <v>0</v>
      </c>
      <c r="AK30" s="41">
        <f>-COS(AK28)</f>
        <v>0.89100652418836812</v>
      </c>
    </row>
    <row r="31" spans="2:43" ht="15.75">
      <c r="AF31" s="41"/>
      <c r="AG31" s="41"/>
      <c r="AH31" s="41"/>
      <c r="AI31" s="41" t="s">
        <v>192</v>
      </c>
      <c r="AJ31" s="41">
        <v>0</v>
      </c>
      <c r="AK31" s="41">
        <f>SIN(AK28)</f>
        <v>-0.45399049973954625</v>
      </c>
    </row>
    <row r="32" spans="2:43" ht="18.75"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</row>
  </sheetData>
  <mergeCells count="29">
    <mergeCell ref="H17:H22"/>
    <mergeCell ref="F10:G10"/>
    <mergeCell ref="F11:G14"/>
    <mergeCell ref="F18:G18"/>
    <mergeCell ref="F19:G22"/>
    <mergeCell ref="B15:H15"/>
    <mergeCell ref="C16:D16"/>
    <mergeCell ref="B21:C22"/>
    <mergeCell ref="C17:D17"/>
    <mergeCell ref="B18:C18"/>
    <mergeCell ref="D18:E18"/>
    <mergeCell ref="B19:C20"/>
    <mergeCell ref="D19:E20"/>
    <mergeCell ref="D21:E22"/>
    <mergeCell ref="B1:G5"/>
    <mergeCell ref="H1:H3"/>
    <mergeCell ref="H4:H5"/>
    <mergeCell ref="D11:E12"/>
    <mergeCell ref="B13:C14"/>
    <mergeCell ref="D13:E14"/>
    <mergeCell ref="B6:H6"/>
    <mergeCell ref="H8:H14"/>
    <mergeCell ref="C7:D7"/>
    <mergeCell ref="B8:B9"/>
    <mergeCell ref="C8:D8"/>
    <mergeCell ref="C9:D9"/>
    <mergeCell ref="B10:C10"/>
    <mergeCell ref="D10:E10"/>
    <mergeCell ref="B11:C12"/>
  </mergeCells>
  <conditionalFormatting sqref="G8:G9">
    <cfRule type="dataBar" priority="1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{C40D0E57-E2F1-0E44-8CC0-F83082284A93}</x14:id>
        </ext>
      </extLst>
    </cfRule>
    <cfRule type="cellIs" dxfId="1" priority="5" operator="greaterThan">
      <formula>100</formula>
    </cfRule>
  </conditionalFormatting>
  <conditionalFormatting sqref="G17">
    <cfRule type="dataBar" priority="2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{B32AD3B8-E9E3-184A-B778-2E38F127121C}</x14:id>
        </ext>
      </extLst>
    </cfRule>
    <cfRule type="cellIs" dxfId="0" priority="3" operator="greaterThan">
      <formula>100</formula>
    </cfRule>
  </conditionalFormatting>
  <dataValidations count="1">
    <dataValidation type="list" allowBlank="1" showInputMessage="1" showErrorMessage="1" sqref="G17 G8:G9">
      <formula1>$AB$1:$AB$6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0D0E57-E2F1-0E44-8CC0-F83082284A93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G8:G9</xm:sqref>
        </x14:conditionalFormatting>
        <x14:conditionalFormatting xmlns:xm="http://schemas.microsoft.com/office/excel/2006/main">
          <x14:cfRule type="dataBar" id="{B32AD3B8-E9E3-184A-B778-2E38F127121C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G17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K42"/>
  <sheetViews>
    <sheetView showGridLines="0" zoomScale="75" zoomScaleNormal="75" zoomScaleSheetLayoutView="110" zoomScalePageLayoutView="39" workbookViewId="0"/>
  </sheetViews>
  <sheetFormatPr baseColWidth="10" defaultRowHeight="15.75"/>
  <cols>
    <col min="9" max="9" width="10.875" customWidth="1"/>
    <col min="32" max="69" width="10.875" style="18"/>
    <col min="70" max="81" width="10.875" style="35"/>
    <col min="82" max="82" width="12.375" style="35" bestFit="1" customWidth="1"/>
    <col min="83" max="83" width="10.875" style="35"/>
    <col min="84" max="89" width="10.875" style="18"/>
  </cols>
  <sheetData>
    <row r="1" spans="2:82">
      <c r="BU1" s="37"/>
    </row>
    <row r="2" spans="2:82" ht="16.5" thickBot="1">
      <c r="BU2" s="38"/>
    </row>
    <row r="3" spans="2:82" ht="16.5" thickTop="1">
      <c r="B3" s="199"/>
      <c r="C3" s="200"/>
      <c r="D3" s="200"/>
      <c r="E3" s="200"/>
      <c r="F3" s="200"/>
      <c r="G3" s="200"/>
      <c r="H3" s="200"/>
      <c r="I3" s="201"/>
      <c r="J3" s="199"/>
      <c r="K3" s="200"/>
      <c r="L3" s="200"/>
      <c r="M3" s="200"/>
      <c r="N3" s="200"/>
      <c r="O3" s="200"/>
      <c r="P3" s="200"/>
      <c r="Q3" s="201"/>
      <c r="R3" s="199"/>
      <c r="S3" s="200"/>
      <c r="T3" s="200"/>
      <c r="U3" s="200"/>
      <c r="V3" s="200"/>
      <c r="W3" s="201"/>
      <c r="BU3" s="38"/>
    </row>
    <row r="4" spans="2:82">
      <c r="B4" s="202"/>
      <c r="C4" s="203"/>
      <c r="D4" s="203"/>
      <c r="E4" s="203"/>
      <c r="F4" s="203"/>
      <c r="G4" s="203"/>
      <c r="H4" s="203"/>
      <c r="I4" s="204"/>
      <c r="J4" s="202"/>
      <c r="K4" s="203"/>
      <c r="L4" s="203"/>
      <c r="M4" s="203"/>
      <c r="N4" s="203"/>
      <c r="O4" s="203"/>
      <c r="P4" s="203"/>
      <c r="Q4" s="204"/>
      <c r="R4" s="202"/>
      <c r="S4" s="203"/>
      <c r="T4" s="203"/>
      <c r="U4" s="203"/>
      <c r="V4" s="203"/>
      <c r="W4" s="204"/>
      <c r="BU4" s="38"/>
    </row>
    <row r="5" spans="2:82">
      <c r="B5" s="202"/>
      <c r="C5" s="203"/>
      <c r="D5" s="203"/>
      <c r="E5" s="203"/>
      <c r="F5" s="203"/>
      <c r="G5" s="203"/>
      <c r="H5" s="203"/>
      <c r="I5" s="204"/>
      <c r="J5" s="202"/>
      <c r="K5" s="203"/>
      <c r="L5" s="203"/>
      <c r="M5" s="203"/>
      <c r="N5" s="203"/>
      <c r="O5" s="203"/>
      <c r="P5" s="203"/>
      <c r="Q5" s="204"/>
      <c r="R5" s="202"/>
      <c r="S5" s="203"/>
      <c r="T5" s="203"/>
      <c r="U5" s="203"/>
      <c r="V5" s="203"/>
      <c r="W5" s="204"/>
      <c r="BU5" s="38"/>
    </row>
    <row r="6" spans="2:82">
      <c r="B6" s="202"/>
      <c r="C6" s="203"/>
      <c r="D6" s="203"/>
      <c r="E6" s="203"/>
      <c r="F6" s="203"/>
      <c r="G6" s="203"/>
      <c r="H6" s="203"/>
      <c r="I6" s="204"/>
      <c r="J6" s="202"/>
      <c r="K6" s="203"/>
      <c r="L6" s="203"/>
      <c r="M6" s="203"/>
      <c r="N6" s="203"/>
      <c r="O6" s="203"/>
      <c r="P6" s="203"/>
      <c r="Q6" s="204"/>
      <c r="R6" s="202"/>
      <c r="S6" s="203"/>
      <c r="T6" s="203"/>
      <c r="U6" s="203"/>
      <c r="V6" s="203"/>
      <c r="W6" s="204"/>
    </row>
    <row r="7" spans="2:82">
      <c r="B7" s="202"/>
      <c r="C7" s="203"/>
      <c r="D7" s="203"/>
      <c r="E7" s="203"/>
      <c r="F7" s="203"/>
      <c r="G7" s="203"/>
      <c r="H7" s="203"/>
      <c r="I7" s="204"/>
      <c r="J7" s="202"/>
      <c r="K7" s="203"/>
      <c r="L7" s="203"/>
      <c r="M7" s="203"/>
      <c r="N7" s="203"/>
      <c r="O7" s="203"/>
      <c r="P7" s="203"/>
      <c r="Q7" s="204"/>
      <c r="R7" s="202"/>
      <c r="S7" s="203"/>
      <c r="T7" s="203"/>
      <c r="U7" s="203"/>
      <c r="V7" s="203"/>
      <c r="W7" s="204"/>
    </row>
    <row r="8" spans="2:82">
      <c r="B8" s="202"/>
      <c r="C8" s="203"/>
      <c r="D8" s="203"/>
      <c r="E8" s="203"/>
      <c r="F8" s="203"/>
      <c r="G8" s="203"/>
      <c r="H8" s="203"/>
      <c r="I8" s="204"/>
      <c r="J8" s="202"/>
      <c r="K8" s="203"/>
      <c r="L8" s="203"/>
      <c r="M8" s="203"/>
      <c r="N8" s="203"/>
      <c r="O8" s="203"/>
      <c r="P8" s="203"/>
      <c r="Q8" s="204"/>
      <c r="R8" s="202"/>
      <c r="S8" s="203"/>
      <c r="T8" s="203"/>
      <c r="U8" s="203"/>
      <c r="V8" s="203"/>
      <c r="W8" s="204"/>
      <c r="BR8" s="39"/>
      <c r="BS8" s="40"/>
      <c r="BY8" s="41" t="s">
        <v>184</v>
      </c>
      <c r="BZ8" s="42">
        <v>8.0000000000000002E-3</v>
      </c>
      <c r="CA8" s="41"/>
      <c r="CB8" s="41" t="s">
        <v>185</v>
      </c>
      <c r="CC8" s="41"/>
      <c r="CD8" s="43">
        <f>+BS9</f>
        <v>1.1499999999999999</v>
      </c>
    </row>
    <row r="9" spans="2:82">
      <c r="B9" s="202"/>
      <c r="C9" s="203"/>
      <c r="D9" s="203"/>
      <c r="E9" s="203"/>
      <c r="F9" s="203"/>
      <c r="G9" s="203"/>
      <c r="H9" s="203"/>
      <c r="I9" s="204"/>
      <c r="J9" s="202"/>
      <c r="K9" s="203"/>
      <c r="L9" s="203"/>
      <c r="M9" s="203"/>
      <c r="N9" s="203"/>
      <c r="O9" s="203"/>
      <c r="P9" s="203"/>
      <c r="Q9" s="204"/>
      <c r="R9" s="202"/>
      <c r="S9" s="203"/>
      <c r="T9" s="203"/>
      <c r="U9" s="203"/>
      <c r="V9" s="203"/>
      <c r="W9" s="204"/>
      <c r="BR9" s="39"/>
      <c r="BS9" s="40">
        <f>+AVERAGE('Eje 1'!AA40,'Eje 2'!Z43,'Eje 3'!Z40,'Eje 4'!Z26)</f>
        <v>1.1499999999999999</v>
      </c>
      <c r="BY9" s="41" t="s">
        <v>186</v>
      </c>
      <c r="BZ9" s="42">
        <v>2E-3</v>
      </c>
      <c r="CA9" s="41"/>
      <c r="CB9" s="41"/>
      <c r="CC9" s="41"/>
      <c r="CD9" s="41"/>
    </row>
    <row r="10" spans="2:82">
      <c r="B10" s="202"/>
      <c r="C10" s="203"/>
      <c r="D10" s="203"/>
      <c r="E10" s="203"/>
      <c r="F10" s="203"/>
      <c r="G10" s="203"/>
      <c r="H10" s="203"/>
      <c r="I10" s="204"/>
      <c r="J10" s="202"/>
      <c r="K10" s="203"/>
      <c r="L10" s="203"/>
      <c r="M10" s="203"/>
      <c r="N10" s="203"/>
      <c r="O10" s="203"/>
      <c r="P10" s="203"/>
      <c r="Q10" s="204"/>
      <c r="R10" s="202"/>
      <c r="S10" s="203"/>
      <c r="T10" s="203"/>
      <c r="U10" s="203"/>
      <c r="V10" s="203"/>
      <c r="W10" s="204"/>
      <c r="BY10" s="41" t="s">
        <v>187</v>
      </c>
      <c r="BZ10" s="42">
        <v>1.5E-3</v>
      </c>
      <c r="CA10" s="41"/>
      <c r="CB10" s="41" t="s">
        <v>188</v>
      </c>
      <c r="CC10" s="41"/>
      <c r="CD10" s="41">
        <f>CD8*PI()</f>
        <v>3.6128315516282616</v>
      </c>
    </row>
    <row r="11" spans="2:82">
      <c r="B11" s="202"/>
      <c r="C11" s="203"/>
      <c r="D11" s="203"/>
      <c r="E11" s="203"/>
      <c r="F11" s="203"/>
      <c r="G11" s="203"/>
      <c r="H11" s="203"/>
      <c r="I11" s="204"/>
      <c r="J11" s="202"/>
      <c r="K11" s="203"/>
      <c r="L11" s="203"/>
      <c r="M11" s="203"/>
      <c r="N11" s="203"/>
      <c r="O11" s="203"/>
      <c r="P11" s="203"/>
      <c r="Q11" s="204"/>
      <c r="R11" s="202"/>
      <c r="S11" s="203"/>
      <c r="T11" s="203"/>
      <c r="U11" s="203"/>
      <c r="V11" s="203"/>
      <c r="W11" s="204"/>
      <c r="BY11" s="41" t="s">
        <v>189</v>
      </c>
      <c r="BZ11" s="42">
        <v>2E-3</v>
      </c>
      <c r="CA11" s="41"/>
      <c r="CB11" s="41" t="s">
        <v>190</v>
      </c>
      <c r="CC11" s="41"/>
      <c r="CD11" s="41"/>
    </row>
    <row r="12" spans="2:82">
      <c r="B12" s="202"/>
      <c r="C12" s="203"/>
      <c r="D12" s="203"/>
      <c r="E12" s="203"/>
      <c r="F12" s="203"/>
      <c r="G12" s="203"/>
      <c r="H12" s="203"/>
      <c r="I12" s="204"/>
      <c r="J12" s="202"/>
      <c r="K12" s="203"/>
      <c r="L12" s="203"/>
      <c r="M12" s="203"/>
      <c r="N12" s="203"/>
      <c r="O12" s="203"/>
      <c r="P12" s="203"/>
      <c r="Q12" s="204"/>
      <c r="R12" s="202"/>
      <c r="S12" s="203"/>
      <c r="T12" s="203"/>
      <c r="U12" s="203"/>
      <c r="V12" s="203"/>
      <c r="W12" s="204"/>
      <c r="BY12" s="41"/>
      <c r="BZ12" s="42">
        <v>0.01</v>
      </c>
      <c r="CA12" s="41"/>
      <c r="CB12" s="41" t="s">
        <v>191</v>
      </c>
      <c r="CC12" s="41">
        <v>0</v>
      </c>
      <c r="CD12" s="41">
        <f>-COS(CD10)</f>
        <v>0.89100652418836812</v>
      </c>
    </row>
    <row r="13" spans="2:82">
      <c r="B13" s="202"/>
      <c r="C13" s="203"/>
      <c r="D13" s="203"/>
      <c r="E13" s="203"/>
      <c r="F13" s="203"/>
      <c r="G13" s="203"/>
      <c r="H13" s="203"/>
      <c r="I13" s="204"/>
      <c r="J13" s="202"/>
      <c r="K13" s="203"/>
      <c r="L13" s="203"/>
      <c r="M13" s="203"/>
      <c r="N13" s="203"/>
      <c r="O13" s="203"/>
      <c r="P13" s="203"/>
      <c r="Q13" s="204"/>
      <c r="R13" s="202"/>
      <c r="S13" s="203"/>
      <c r="T13" s="203"/>
      <c r="U13" s="203"/>
      <c r="V13" s="203"/>
      <c r="W13" s="204"/>
      <c r="BY13" s="41"/>
      <c r="BZ13" s="41"/>
      <c r="CA13" s="41"/>
      <c r="CB13" s="41" t="s">
        <v>192</v>
      </c>
      <c r="CC13" s="41">
        <v>0</v>
      </c>
      <c r="CD13" s="41">
        <f>SIN(CD10)</f>
        <v>-0.45399049973954625</v>
      </c>
    </row>
    <row r="14" spans="2:82">
      <c r="B14" s="202"/>
      <c r="C14" s="203"/>
      <c r="D14" s="203"/>
      <c r="E14" s="203"/>
      <c r="F14" s="203"/>
      <c r="G14" s="203"/>
      <c r="H14" s="203"/>
      <c r="I14" s="204"/>
      <c r="J14" s="202"/>
      <c r="K14" s="203"/>
      <c r="L14" s="203"/>
      <c r="M14" s="203"/>
      <c r="N14" s="203"/>
      <c r="O14" s="203"/>
      <c r="P14" s="203"/>
      <c r="Q14" s="204"/>
      <c r="R14" s="202"/>
      <c r="S14" s="203"/>
      <c r="T14" s="203"/>
      <c r="U14" s="203"/>
      <c r="V14" s="203"/>
      <c r="W14" s="204"/>
    </row>
    <row r="15" spans="2:82">
      <c r="B15" s="202"/>
      <c r="C15" s="203"/>
      <c r="D15" s="203"/>
      <c r="E15" s="203"/>
      <c r="F15" s="203"/>
      <c r="G15" s="203"/>
      <c r="H15" s="203"/>
      <c r="I15" s="204"/>
      <c r="J15" s="202"/>
      <c r="K15" s="203"/>
      <c r="L15" s="203"/>
      <c r="M15" s="203"/>
      <c r="N15" s="203"/>
      <c r="O15" s="203"/>
      <c r="P15" s="203"/>
      <c r="Q15" s="204"/>
      <c r="R15" s="202"/>
      <c r="S15" s="203"/>
      <c r="T15" s="203"/>
      <c r="U15" s="203"/>
      <c r="V15" s="203"/>
      <c r="W15" s="204"/>
    </row>
    <row r="16" spans="2:82">
      <c r="B16" s="202"/>
      <c r="C16" s="203"/>
      <c r="D16" s="203"/>
      <c r="E16" s="203"/>
      <c r="F16" s="203"/>
      <c r="G16" s="203"/>
      <c r="H16" s="203"/>
      <c r="I16" s="204"/>
      <c r="J16" s="202"/>
      <c r="K16" s="203"/>
      <c r="L16" s="203"/>
      <c r="M16" s="203"/>
      <c r="N16" s="203"/>
      <c r="O16" s="203"/>
      <c r="P16" s="203"/>
      <c r="Q16" s="204"/>
      <c r="R16" s="202"/>
      <c r="S16" s="203"/>
      <c r="T16" s="203"/>
      <c r="U16" s="203"/>
      <c r="V16" s="203"/>
      <c r="W16" s="204"/>
    </row>
    <row r="17" spans="2:83">
      <c r="B17" s="202"/>
      <c r="C17" s="203"/>
      <c r="D17" s="203"/>
      <c r="E17" s="203"/>
      <c r="F17" s="203"/>
      <c r="G17" s="203"/>
      <c r="H17" s="203"/>
      <c r="I17" s="204"/>
      <c r="J17" s="202"/>
      <c r="K17" s="203"/>
      <c r="L17" s="203"/>
      <c r="M17" s="203"/>
      <c r="N17" s="203"/>
      <c r="O17" s="203"/>
      <c r="P17" s="203"/>
      <c r="Q17" s="204"/>
      <c r="R17" s="202"/>
      <c r="S17" s="203"/>
      <c r="T17" s="203"/>
      <c r="U17" s="203"/>
      <c r="V17" s="203"/>
      <c r="W17" s="204"/>
      <c r="BR17" s="39"/>
      <c r="BS17" s="40"/>
      <c r="BY17" s="41"/>
      <c r="BZ17" s="42"/>
      <c r="CA17" s="41"/>
      <c r="CB17" s="41"/>
      <c r="CC17" s="41"/>
      <c r="CD17" s="43"/>
    </row>
    <row r="18" spans="2:83">
      <c r="B18" s="202"/>
      <c r="C18" s="203"/>
      <c r="D18" s="203"/>
      <c r="E18" s="203"/>
      <c r="F18" s="203"/>
      <c r="G18" s="203"/>
      <c r="H18" s="203"/>
      <c r="I18" s="204"/>
      <c r="J18" s="202"/>
      <c r="K18" s="203"/>
      <c r="L18" s="203"/>
      <c r="M18" s="203"/>
      <c r="N18" s="203"/>
      <c r="O18" s="203"/>
      <c r="P18" s="203"/>
      <c r="Q18" s="204"/>
      <c r="R18" s="202"/>
      <c r="S18" s="203"/>
      <c r="T18" s="203"/>
      <c r="U18" s="203"/>
      <c r="V18" s="203"/>
      <c r="W18" s="204"/>
      <c r="BY18" s="41"/>
      <c r="BZ18" s="42"/>
      <c r="CA18" s="41"/>
      <c r="CB18" s="41"/>
      <c r="CC18" s="41"/>
      <c r="CD18" s="41"/>
    </row>
    <row r="19" spans="2:83">
      <c r="B19" s="202"/>
      <c r="C19" s="203"/>
      <c r="D19" s="203"/>
      <c r="E19" s="203"/>
      <c r="F19" s="203"/>
      <c r="G19" s="203"/>
      <c r="H19" s="203"/>
      <c r="I19" s="204"/>
      <c r="J19" s="202"/>
      <c r="K19" s="203"/>
      <c r="L19" s="203"/>
      <c r="M19" s="203"/>
      <c r="N19" s="203"/>
      <c r="O19" s="203"/>
      <c r="P19" s="203"/>
      <c r="Q19" s="204"/>
      <c r="R19" s="202"/>
      <c r="S19" s="203"/>
      <c r="T19" s="203"/>
      <c r="U19" s="203"/>
      <c r="V19" s="203"/>
      <c r="W19" s="204"/>
      <c r="BY19" s="41"/>
      <c r="BZ19" s="42"/>
      <c r="CA19" s="41"/>
      <c r="CB19" s="41"/>
      <c r="CC19" s="41"/>
      <c r="CD19" s="41"/>
    </row>
    <row r="20" spans="2:83">
      <c r="B20" s="202"/>
      <c r="C20" s="203"/>
      <c r="D20" s="203"/>
      <c r="E20" s="203"/>
      <c r="F20" s="203"/>
      <c r="G20" s="203"/>
      <c r="H20" s="203"/>
      <c r="I20" s="204"/>
      <c r="J20" s="202"/>
      <c r="K20" s="203"/>
      <c r="L20" s="203"/>
      <c r="M20" s="203"/>
      <c r="N20" s="203"/>
      <c r="O20" s="203"/>
      <c r="P20" s="203"/>
      <c r="Q20" s="204"/>
      <c r="R20" s="202"/>
      <c r="S20" s="203"/>
      <c r="T20" s="203"/>
      <c r="U20" s="203"/>
      <c r="V20" s="203"/>
      <c r="W20" s="204"/>
      <c r="BY20" s="41"/>
      <c r="BZ20" s="42"/>
      <c r="CA20" s="41"/>
      <c r="CB20" s="41"/>
      <c r="CC20" s="41"/>
      <c r="CD20" s="41"/>
    </row>
    <row r="21" spans="2:83" ht="16.5" thickBot="1">
      <c r="B21" s="205"/>
      <c r="C21" s="206"/>
      <c r="D21" s="206"/>
      <c r="E21" s="206"/>
      <c r="F21" s="206"/>
      <c r="G21" s="206"/>
      <c r="H21" s="206"/>
      <c r="I21" s="207"/>
      <c r="J21" s="205"/>
      <c r="K21" s="206"/>
      <c r="L21" s="206"/>
      <c r="M21" s="206"/>
      <c r="N21" s="206"/>
      <c r="O21" s="206"/>
      <c r="P21" s="206"/>
      <c r="Q21" s="207"/>
      <c r="R21" s="202"/>
      <c r="S21" s="203"/>
      <c r="T21" s="203"/>
      <c r="U21" s="203"/>
      <c r="V21" s="203"/>
      <c r="W21" s="204"/>
      <c r="BY21" s="41"/>
      <c r="BZ21" s="42"/>
      <c r="CA21" s="41"/>
      <c r="CB21" s="41"/>
      <c r="CC21" s="41"/>
      <c r="CD21" s="41"/>
    </row>
    <row r="22" spans="2:83" ht="16.5" thickTop="1">
      <c r="B22" s="199"/>
      <c r="C22" s="200"/>
      <c r="D22" s="200"/>
      <c r="E22" s="200"/>
      <c r="F22" s="200"/>
      <c r="G22" s="200"/>
      <c r="H22" s="200"/>
      <c r="I22" s="201"/>
      <c r="J22" s="199"/>
      <c r="K22" s="200"/>
      <c r="L22" s="200"/>
      <c r="M22" s="200"/>
      <c r="N22" s="200"/>
      <c r="O22" s="200"/>
      <c r="P22" s="200"/>
      <c r="Q22" s="201"/>
      <c r="R22" s="202"/>
      <c r="S22" s="203"/>
      <c r="T22" s="203"/>
      <c r="U22" s="203"/>
      <c r="V22" s="203"/>
      <c r="W22" s="204"/>
      <c r="BY22" s="41"/>
      <c r="BZ22" s="41"/>
      <c r="CA22" s="41"/>
      <c r="CB22" s="41"/>
      <c r="CC22" s="41"/>
      <c r="CD22" s="41"/>
    </row>
    <row r="23" spans="2:83" ht="18.75">
      <c r="B23" s="202"/>
      <c r="C23" s="203"/>
      <c r="D23" s="203"/>
      <c r="E23" s="203"/>
      <c r="F23" s="203"/>
      <c r="G23" s="203"/>
      <c r="H23" s="203"/>
      <c r="I23" s="204"/>
      <c r="J23" s="202"/>
      <c r="K23" s="203"/>
      <c r="L23" s="203"/>
      <c r="M23" s="203"/>
      <c r="N23" s="203"/>
      <c r="O23" s="203"/>
      <c r="P23" s="203"/>
      <c r="Q23" s="204"/>
      <c r="R23" s="202"/>
      <c r="S23" s="203"/>
      <c r="T23" s="203"/>
      <c r="U23" s="203"/>
      <c r="V23" s="203"/>
      <c r="W23" s="204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</row>
    <row r="24" spans="2:83">
      <c r="B24" s="202"/>
      <c r="C24" s="203"/>
      <c r="D24" s="203"/>
      <c r="E24" s="203"/>
      <c r="F24" s="203"/>
      <c r="G24" s="203"/>
      <c r="H24" s="203"/>
      <c r="I24" s="204"/>
      <c r="J24" s="202"/>
      <c r="K24" s="203"/>
      <c r="L24" s="203"/>
      <c r="M24" s="203"/>
      <c r="N24" s="203"/>
      <c r="O24" s="203"/>
      <c r="P24" s="203"/>
      <c r="Q24" s="204"/>
      <c r="R24" s="202"/>
      <c r="S24" s="203"/>
      <c r="T24" s="203"/>
      <c r="U24" s="203"/>
      <c r="V24" s="203"/>
      <c r="W24" s="204"/>
    </row>
    <row r="25" spans="2:83">
      <c r="B25" s="202"/>
      <c r="C25" s="203"/>
      <c r="D25" s="203"/>
      <c r="E25" s="203"/>
      <c r="F25" s="203"/>
      <c r="G25" s="203"/>
      <c r="H25" s="203"/>
      <c r="I25" s="204"/>
      <c r="J25" s="202"/>
      <c r="K25" s="203"/>
      <c r="L25" s="203"/>
      <c r="M25" s="203"/>
      <c r="N25" s="203"/>
      <c r="O25" s="203"/>
      <c r="P25" s="203"/>
      <c r="Q25" s="204"/>
      <c r="R25" s="202"/>
      <c r="S25" s="203"/>
      <c r="T25" s="203"/>
      <c r="U25" s="203"/>
      <c r="V25" s="203"/>
      <c r="W25" s="204"/>
    </row>
    <row r="26" spans="2:83">
      <c r="B26" s="202"/>
      <c r="C26" s="203"/>
      <c r="D26" s="203"/>
      <c r="E26" s="203"/>
      <c r="F26" s="203"/>
      <c r="G26" s="203"/>
      <c r="H26" s="203"/>
      <c r="I26" s="204"/>
      <c r="J26" s="202"/>
      <c r="K26" s="203"/>
      <c r="L26" s="203"/>
      <c r="M26" s="203"/>
      <c r="N26" s="203"/>
      <c r="O26" s="203"/>
      <c r="P26" s="203"/>
      <c r="Q26" s="204"/>
      <c r="R26" s="202"/>
      <c r="S26" s="203"/>
      <c r="T26" s="203"/>
      <c r="U26" s="203"/>
      <c r="V26" s="203"/>
      <c r="W26" s="204"/>
      <c r="BS26" s="40"/>
      <c r="BY26" s="41"/>
      <c r="BZ26" s="42"/>
      <c r="CA26" s="41"/>
      <c r="CB26" s="41"/>
      <c r="CC26" s="41"/>
      <c r="CD26" s="43"/>
    </row>
    <row r="27" spans="2:83">
      <c r="B27" s="202"/>
      <c r="C27" s="203"/>
      <c r="D27" s="203"/>
      <c r="E27" s="203"/>
      <c r="F27" s="203"/>
      <c r="G27" s="203"/>
      <c r="H27" s="203"/>
      <c r="I27" s="204"/>
      <c r="J27" s="202"/>
      <c r="K27" s="203"/>
      <c r="L27" s="203"/>
      <c r="M27" s="203"/>
      <c r="N27" s="203"/>
      <c r="O27" s="203"/>
      <c r="P27" s="203"/>
      <c r="Q27" s="204"/>
      <c r="R27" s="202"/>
      <c r="S27" s="203"/>
      <c r="T27" s="203"/>
      <c r="U27" s="203"/>
      <c r="V27" s="203"/>
      <c r="W27" s="204"/>
      <c r="BY27" s="41"/>
      <c r="BZ27" s="42"/>
      <c r="CA27" s="41"/>
      <c r="CB27" s="41"/>
      <c r="CC27" s="41"/>
      <c r="CD27" s="41"/>
    </row>
    <row r="28" spans="2:83">
      <c r="B28" s="202"/>
      <c r="C28" s="203"/>
      <c r="D28" s="203"/>
      <c r="E28" s="203"/>
      <c r="F28" s="203"/>
      <c r="G28" s="203"/>
      <c r="H28" s="203"/>
      <c r="I28" s="204"/>
      <c r="J28" s="202"/>
      <c r="K28" s="203"/>
      <c r="L28" s="203"/>
      <c r="M28" s="203"/>
      <c r="N28" s="203"/>
      <c r="O28" s="203"/>
      <c r="P28" s="203"/>
      <c r="Q28" s="204"/>
      <c r="R28" s="202"/>
      <c r="S28" s="203"/>
      <c r="T28" s="203"/>
      <c r="U28" s="203"/>
      <c r="V28" s="203"/>
      <c r="W28" s="204"/>
      <c r="BY28" s="41"/>
      <c r="BZ28" s="42"/>
      <c r="CA28" s="41"/>
      <c r="CB28" s="41"/>
      <c r="CC28" s="41"/>
      <c r="CD28" s="41"/>
    </row>
    <row r="29" spans="2:83">
      <c r="B29" s="202"/>
      <c r="C29" s="203"/>
      <c r="D29" s="203"/>
      <c r="E29" s="203"/>
      <c r="F29" s="203"/>
      <c r="G29" s="203"/>
      <c r="H29" s="203"/>
      <c r="I29" s="204"/>
      <c r="J29" s="202"/>
      <c r="K29" s="203"/>
      <c r="L29" s="203"/>
      <c r="M29" s="203"/>
      <c r="N29" s="203"/>
      <c r="O29" s="203"/>
      <c r="P29" s="203"/>
      <c r="Q29" s="204"/>
      <c r="R29" s="202"/>
      <c r="S29" s="203"/>
      <c r="T29" s="203"/>
      <c r="U29" s="203"/>
      <c r="V29" s="203"/>
      <c r="W29" s="204"/>
      <c r="BY29" s="41"/>
      <c r="BZ29" s="42"/>
      <c r="CA29" s="41"/>
      <c r="CB29" s="41"/>
      <c r="CC29" s="41"/>
      <c r="CD29" s="41"/>
    </row>
    <row r="30" spans="2:83">
      <c r="B30" s="202"/>
      <c r="C30" s="203"/>
      <c r="D30" s="203"/>
      <c r="E30" s="203"/>
      <c r="F30" s="203"/>
      <c r="G30" s="203"/>
      <c r="H30" s="203"/>
      <c r="I30" s="204"/>
      <c r="J30" s="202"/>
      <c r="K30" s="203"/>
      <c r="L30" s="203"/>
      <c r="M30" s="203"/>
      <c r="N30" s="203"/>
      <c r="O30" s="203"/>
      <c r="P30" s="203"/>
      <c r="Q30" s="204"/>
      <c r="R30" s="202"/>
      <c r="S30" s="203"/>
      <c r="T30" s="203"/>
      <c r="U30" s="203"/>
      <c r="V30" s="203"/>
      <c r="W30" s="204"/>
      <c r="BY30" s="41"/>
      <c r="BZ30" s="42"/>
      <c r="CA30" s="41"/>
      <c r="CB30" s="41"/>
      <c r="CC30" s="41"/>
      <c r="CD30" s="41"/>
    </row>
    <row r="31" spans="2:83">
      <c r="B31" s="202"/>
      <c r="C31" s="203"/>
      <c r="D31" s="203"/>
      <c r="E31" s="203"/>
      <c r="F31" s="203"/>
      <c r="G31" s="203"/>
      <c r="H31" s="203"/>
      <c r="I31" s="204"/>
      <c r="J31" s="202"/>
      <c r="K31" s="203"/>
      <c r="L31" s="203"/>
      <c r="M31" s="203"/>
      <c r="N31" s="203"/>
      <c r="O31" s="203"/>
      <c r="P31" s="203"/>
      <c r="Q31" s="204"/>
      <c r="R31" s="202"/>
      <c r="S31" s="203"/>
      <c r="T31" s="203"/>
      <c r="U31" s="203"/>
      <c r="V31" s="203"/>
      <c r="W31" s="204"/>
      <c r="BY31" s="41"/>
      <c r="BZ31" s="41"/>
      <c r="CA31" s="41"/>
      <c r="CB31" s="41"/>
      <c r="CC31" s="41"/>
      <c r="CD31" s="41"/>
    </row>
    <row r="32" spans="2:83" ht="18.75">
      <c r="B32" s="202"/>
      <c r="C32" s="203"/>
      <c r="D32" s="203"/>
      <c r="E32" s="203"/>
      <c r="F32" s="203"/>
      <c r="G32" s="203"/>
      <c r="H32" s="203"/>
      <c r="I32" s="204"/>
      <c r="J32" s="202"/>
      <c r="K32" s="203"/>
      <c r="L32" s="203"/>
      <c r="M32" s="203"/>
      <c r="N32" s="203"/>
      <c r="O32" s="203"/>
      <c r="P32" s="203"/>
      <c r="Q32" s="204"/>
      <c r="R32" s="202"/>
      <c r="S32" s="203"/>
      <c r="T32" s="203"/>
      <c r="U32" s="203"/>
      <c r="V32" s="203"/>
      <c r="W32" s="204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</row>
    <row r="33" spans="2:23">
      <c r="B33" s="202"/>
      <c r="C33" s="203"/>
      <c r="D33" s="203"/>
      <c r="E33" s="203"/>
      <c r="F33" s="203"/>
      <c r="G33" s="203"/>
      <c r="H33" s="203"/>
      <c r="I33" s="204"/>
      <c r="J33" s="202"/>
      <c r="K33" s="203"/>
      <c r="L33" s="203"/>
      <c r="M33" s="203"/>
      <c r="N33" s="203"/>
      <c r="O33" s="203"/>
      <c r="P33" s="203"/>
      <c r="Q33" s="204"/>
      <c r="R33" s="202"/>
      <c r="S33" s="203"/>
      <c r="T33" s="203"/>
      <c r="U33" s="203"/>
      <c r="V33" s="203"/>
      <c r="W33" s="204"/>
    </row>
    <row r="34" spans="2:23">
      <c r="B34" s="202"/>
      <c r="C34" s="203"/>
      <c r="D34" s="203"/>
      <c r="E34" s="203"/>
      <c r="F34" s="203"/>
      <c r="G34" s="203"/>
      <c r="H34" s="203"/>
      <c r="I34" s="204"/>
      <c r="J34" s="202"/>
      <c r="K34" s="203"/>
      <c r="L34" s="203"/>
      <c r="M34" s="203"/>
      <c r="N34" s="203"/>
      <c r="O34" s="203"/>
      <c r="P34" s="203"/>
      <c r="Q34" s="204"/>
      <c r="R34" s="202"/>
      <c r="S34" s="203"/>
      <c r="T34" s="203"/>
      <c r="U34" s="203"/>
      <c r="V34" s="203"/>
      <c r="W34" s="204"/>
    </row>
    <row r="35" spans="2:23">
      <c r="B35" s="202"/>
      <c r="C35" s="203"/>
      <c r="D35" s="203"/>
      <c r="E35" s="203"/>
      <c r="F35" s="203"/>
      <c r="G35" s="203"/>
      <c r="H35" s="203"/>
      <c r="I35" s="204"/>
      <c r="J35" s="202"/>
      <c r="K35" s="203"/>
      <c r="L35" s="203"/>
      <c r="M35" s="203"/>
      <c r="N35" s="203"/>
      <c r="O35" s="203"/>
      <c r="P35" s="203"/>
      <c r="Q35" s="204"/>
      <c r="R35" s="202"/>
      <c r="S35" s="203"/>
      <c r="T35" s="203"/>
      <c r="U35" s="203"/>
      <c r="V35" s="203"/>
      <c r="W35" s="204"/>
    </row>
    <row r="36" spans="2:23">
      <c r="B36" s="202"/>
      <c r="C36" s="203"/>
      <c r="D36" s="203"/>
      <c r="E36" s="203"/>
      <c r="F36" s="203"/>
      <c r="G36" s="203"/>
      <c r="H36" s="203"/>
      <c r="I36" s="204"/>
      <c r="J36" s="202"/>
      <c r="K36" s="203"/>
      <c r="L36" s="203"/>
      <c r="M36" s="203"/>
      <c r="N36" s="203"/>
      <c r="O36" s="203"/>
      <c r="P36" s="203"/>
      <c r="Q36" s="204"/>
      <c r="R36" s="202"/>
      <c r="S36" s="203"/>
      <c r="T36" s="203"/>
      <c r="U36" s="203"/>
      <c r="V36" s="203"/>
      <c r="W36" s="204"/>
    </row>
    <row r="37" spans="2:23">
      <c r="B37" s="202"/>
      <c r="C37" s="203"/>
      <c r="D37" s="203"/>
      <c r="E37" s="203"/>
      <c r="F37" s="203"/>
      <c r="G37" s="203"/>
      <c r="H37" s="203"/>
      <c r="I37" s="204"/>
      <c r="J37" s="202"/>
      <c r="K37" s="203"/>
      <c r="L37" s="203"/>
      <c r="M37" s="203"/>
      <c r="N37" s="203"/>
      <c r="O37" s="203"/>
      <c r="P37" s="203"/>
      <c r="Q37" s="204"/>
      <c r="R37" s="202"/>
      <c r="S37" s="203"/>
      <c r="T37" s="203"/>
      <c r="U37" s="203"/>
      <c r="V37" s="203"/>
      <c r="W37" s="204"/>
    </row>
    <row r="38" spans="2:23">
      <c r="B38" s="202"/>
      <c r="C38" s="203"/>
      <c r="D38" s="203"/>
      <c r="E38" s="203"/>
      <c r="F38" s="203"/>
      <c r="G38" s="203"/>
      <c r="H38" s="203"/>
      <c r="I38" s="204"/>
      <c r="J38" s="202"/>
      <c r="K38" s="203"/>
      <c r="L38" s="203"/>
      <c r="M38" s="203"/>
      <c r="N38" s="203"/>
      <c r="O38" s="203"/>
      <c r="P38" s="203"/>
      <c r="Q38" s="204"/>
      <c r="R38" s="202"/>
      <c r="S38" s="203"/>
      <c r="T38" s="203"/>
      <c r="U38" s="203"/>
      <c r="V38" s="203"/>
      <c r="W38" s="204"/>
    </row>
    <row r="39" spans="2:23">
      <c r="B39" s="202"/>
      <c r="C39" s="203"/>
      <c r="D39" s="203"/>
      <c r="E39" s="203"/>
      <c r="F39" s="203"/>
      <c r="G39" s="203"/>
      <c r="H39" s="203"/>
      <c r="I39" s="204"/>
      <c r="J39" s="202"/>
      <c r="K39" s="203"/>
      <c r="L39" s="203"/>
      <c r="M39" s="203"/>
      <c r="N39" s="203"/>
      <c r="O39" s="203"/>
      <c r="P39" s="203"/>
      <c r="Q39" s="204"/>
      <c r="R39" s="202"/>
      <c r="S39" s="203"/>
      <c r="T39" s="203"/>
      <c r="U39" s="203"/>
      <c r="V39" s="203"/>
      <c r="W39" s="204"/>
    </row>
    <row r="40" spans="2:23" ht="16.5" thickBot="1">
      <c r="B40" s="205"/>
      <c r="C40" s="206"/>
      <c r="D40" s="206"/>
      <c r="E40" s="206"/>
      <c r="F40" s="206"/>
      <c r="G40" s="206"/>
      <c r="H40" s="206"/>
      <c r="I40" s="207"/>
      <c r="J40" s="205"/>
      <c r="K40" s="206"/>
      <c r="L40" s="206"/>
      <c r="M40" s="206"/>
      <c r="N40" s="206"/>
      <c r="O40" s="206"/>
      <c r="P40" s="206"/>
      <c r="Q40" s="207"/>
      <c r="R40" s="205"/>
      <c r="S40" s="206"/>
      <c r="T40" s="206"/>
      <c r="U40" s="206"/>
      <c r="V40" s="206"/>
      <c r="W40" s="207"/>
    </row>
    <row r="41" spans="2:23" ht="19.5" thickTop="1">
      <c r="B41" s="208" t="s">
        <v>163</v>
      </c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</row>
    <row r="42" spans="2:23" ht="23.25">
      <c r="R42" s="198" t="s">
        <v>180</v>
      </c>
      <c r="S42" s="198"/>
      <c r="T42" s="198"/>
      <c r="U42" s="198"/>
      <c r="V42" s="197">
        <f ca="1">+TODAY()</f>
        <v>43895</v>
      </c>
      <c r="W42" s="197"/>
    </row>
  </sheetData>
  <mergeCells count="8">
    <mergeCell ref="V42:W42"/>
    <mergeCell ref="R42:U42"/>
    <mergeCell ref="R3:W40"/>
    <mergeCell ref="B41:W41"/>
    <mergeCell ref="B3:I21"/>
    <mergeCell ref="J3:Q21"/>
    <mergeCell ref="B22:I40"/>
    <mergeCell ref="J22:Q40"/>
  </mergeCells>
  <pageMargins left="0.7" right="0.7" top="0.75" bottom="0.75" header="0.3" footer="0.3"/>
  <pageSetup scale="44" orientation="landscape" horizontalDpi="0" verticalDpi="0"/>
  <colBreaks count="1" manualBreakCount="1">
    <brk id="23" max="40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Portada</vt:lpstr>
      <vt:lpstr>Diana estratégica</vt:lpstr>
      <vt:lpstr>Eje 1</vt:lpstr>
      <vt:lpstr>Eje 2</vt:lpstr>
      <vt:lpstr>Eje 3</vt:lpstr>
      <vt:lpstr>Eje 4</vt:lpstr>
      <vt:lpstr>Resultados</vt:lpstr>
      <vt:lpstr>Resultados!Área_de_impresión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 Esquivel</dc:creator>
  <cp:lastModifiedBy>Carmen Fernández Hernández</cp:lastModifiedBy>
  <dcterms:created xsi:type="dcterms:W3CDTF">2018-11-05T05:30:57Z</dcterms:created>
  <dcterms:modified xsi:type="dcterms:W3CDTF">2020-03-05T20:31:59Z</dcterms:modified>
</cp:coreProperties>
</file>