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Liquidación Presupuestaria 2016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8" i="1" l="1"/>
  <c r="E174" i="1"/>
  <c r="E215" i="1" s="1"/>
  <c r="E141" i="1"/>
  <c r="E125" i="1"/>
  <c r="E118" i="1"/>
  <c r="E115" i="1"/>
  <c r="E109" i="1"/>
  <c r="D109" i="1"/>
  <c r="E92" i="1"/>
  <c r="D92" i="1"/>
  <c r="E51" i="1"/>
  <c r="E33" i="1"/>
  <c r="E32" i="1"/>
  <c r="E26" i="1"/>
  <c r="D215" i="1"/>
  <c r="E222" i="1"/>
  <c r="E224" i="1" s="1"/>
  <c r="D222" i="1"/>
  <c r="D213" i="1"/>
  <c r="D209" i="1"/>
  <c r="D205" i="1"/>
  <c r="D201" i="1"/>
  <c r="D197" i="1"/>
  <c r="D193" i="1"/>
  <c r="D188" i="1"/>
  <c r="D174" i="1"/>
  <c r="D169" i="1"/>
  <c r="D165" i="1"/>
  <c r="D161" i="1"/>
  <c r="D157" i="1"/>
  <c r="D153" i="1"/>
  <c r="D149" i="1"/>
  <c r="D145" i="1"/>
  <c r="D141" i="1"/>
  <c r="D134" i="1"/>
  <c r="D123" i="1"/>
  <c r="D125" i="1" s="1"/>
  <c r="D117" i="1"/>
  <c r="D114" i="1"/>
  <c r="D113" i="1"/>
  <c r="D115" i="1" s="1"/>
  <c r="D112" i="1"/>
  <c r="D47" i="1"/>
  <c r="D43" i="1"/>
  <c r="D41" i="1"/>
  <c r="D32" i="1"/>
  <c r="D26" i="1"/>
  <c r="E217" i="1" l="1"/>
  <c r="D118" i="1"/>
  <c r="D33" i="1"/>
  <c r="D51" i="1"/>
  <c r="D217" i="1" l="1"/>
  <c r="D223" i="1" s="1"/>
</calcChain>
</file>

<file path=xl/sharedStrings.xml><?xml version="1.0" encoding="utf-8"?>
<sst xmlns="http://schemas.openxmlformats.org/spreadsheetml/2006/main" count="195" uniqueCount="146">
  <si>
    <t xml:space="preserve">        Liquidación Presupuestaria    2016</t>
  </si>
  <si>
    <t>COLONES</t>
  </si>
  <si>
    <t>INGRESOS EJECUTADOS</t>
  </si>
  <si>
    <t>Código</t>
  </si>
  <si>
    <t>Detalle</t>
  </si>
  <si>
    <t xml:space="preserve">Monto </t>
  </si>
  <si>
    <t>Ejecutado a Diciembre   2016</t>
  </si>
  <si>
    <t xml:space="preserve">INGRESOS ORDINARIOS Y ADMINISTRATIVOS </t>
  </si>
  <si>
    <t>CUOTAS TOTAL LICENCIADOS, POSTGRADOS Y BACHILLERES</t>
  </si>
  <si>
    <t>INCORPORACIONES</t>
  </si>
  <si>
    <t>CAMBIOS DE GRADO</t>
  </si>
  <si>
    <t xml:space="preserve">CONSTANCIAS Y CERTIFICACIONES, FOTOCOPIAS </t>
  </si>
  <si>
    <t xml:space="preserve">VENTA DE IDENTIFICACIONES </t>
  </si>
  <si>
    <t>FORMULARIOS DE ARMAS</t>
  </si>
  <si>
    <t xml:space="preserve">FORMULARIOS DE GUARDERIAS </t>
  </si>
  <si>
    <t xml:space="preserve">TALLERES DE CAPACITACIÓN </t>
  </si>
  <si>
    <t>SELLO DE AGUA</t>
  </si>
  <si>
    <t>FOTOCOPIAS</t>
  </si>
  <si>
    <t>ACTIVIDADES SOCIALES</t>
  </si>
  <si>
    <t>REINCORPORACIONES</t>
  </si>
  <si>
    <t xml:space="preserve">CONGRESO NACIONAL DE PSICOLOGÍA </t>
  </si>
  <si>
    <t xml:space="preserve">CONGRESO ULAPSI ARGENTINA </t>
  </si>
  <si>
    <t xml:space="preserve">TOTAL INGRESOS ORDINARIOS Y ADMINISTRATIVOS </t>
  </si>
  <si>
    <t xml:space="preserve">OTROS INGRESOS </t>
  </si>
  <si>
    <t>INTERESES SOBRE INVERSIONES COLEGIO</t>
  </si>
  <si>
    <t>INTERESES SOBRE CUENTAS CORRIENTES</t>
  </si>
  <si>
    <t xml:space="preserve">INGRESO EXTRAORDINARIO LIBERACIÓN DE EMBARGO </t>
  </si>
  <si>
    <t xml:space="preserve">INGRESO SUBEJECUTORIA PERIODO ANTERIOR </t>
  </si>
  <si>
    <t>TOTAL OTROS INGRESOS</t>
  </si>
  <si>
    <t xml:space="preserve">TOTAL INGRESOS </t>
  </si>
  <si>
    <t xml:space="preserve"> </t>
  </si>
  <si>
    <t xml:space="preserve">EGRESOS EJECUTADOS </t>
  </si>
  <si>
    <t xml:space="preserve">Monto Aprobado </t>
  </si>
  <si>
    <t>COSTO DE INGRESOS ADMINISTRATIVOS</t>
  </si>
  <si>
    <t xml:space="preserve">FORMULARIOS </t>
  </si>
  <si>
    <t xml:space="preserve"> CAPACITACIÓN Y DESARROLLO</t>
  </si>
  <si>
    <t xml:space="preserve">1. Talleres de Capacitación </t>
  </si>
  <si>
    <r>
      <t xml:space="preserve">2. Talleres Subsidio Capacitación </t>
    </r>
    <r>
      <rPr>
        <b/>
        <i/>
        <sz val="8"/>
        <rFont val="Arial"/>
        <family val="2"/>
      </rPr>
      <t>MP#3 ACUERDO Nº</t>
    </r>
  </si>
  <si>
    <r>
      <t xml:space="preserve">3. Actividades Gremiales </t>
    </r>
    <r>
      <rPr>
        <b/>
        <i/>
        <sz val="8"/>
        <rFont val="Arial"/>
        <family val="2"/>
      </rPr>
      <t xml:space="preserve"> MP#3 ACUERDO Nº</t>
    </r>
  </si>
  <si>
    <t xml:space="preserve">4. Congreso Nacional de Psicología Subsidio </t>
  </si>
  <si>
    <t xml:space="preserve">5. Costo Congreso Nacional de Psicología </t>
  </si>
  <si>
    <t>6. Congreso ULAPSI Argentina</t>
  </si>
  <si>
    <t>TOTAL COSTOS POR INGRESOS ADMINISTRATIVOS</t>
  </si>
  <si>
    <t>PROGRAMA DE ADMINISTRACIÓN</t>
  </si>
  <si>
    <t xml:space="preserve">PLANILLA </t>
  </si>
  <si>
    <t xml:space="preserve">GARANTIAS SOCIALES </t>
  </si>
  <si>
    <t xml:space="preserve">PRESTACIONES LEGALES (VACACIONES - CESANTIA - PREAVISO)                </t>
  </si>
  <si>
    <t>DECIMO TERCER MES</t>
  </si>
  <si>
    <t>AGUA</t>
  </si>
  <si>
    <t>ELECTRICIDAD</t>
  </si>
  <si>
    <t>TELEFONO</t>
  </si>
  <si>
    <t>ICE (INTERNET Y AFINES)</t>
  </si>
  <si>
    <t>SERVICIO CORREOS Y AFINES</t>
  </si>
  <si>
    <t>POLIZA RIESGOS DEL TRABAJO</t>
  </si>
  <si>
    <t xml:space="preserve">POLIZA DE INCENDIO </t>
  </si>
  <si>
    <t xml:space="preserve">POLIZA DE EQUIPO ELECTRONICO </t>
  </si>
  <si>
    <t>POLIZA DE DINERO Y VALORES EN TRANSITO</t>
  </si>
  <si>
    <t>POLIZA DE RESPONSABILIDAD CIVIL</t>
  </si>
  <si>
    <t>POLIZA FIDELIDAD</t>
  </si>
  <si>
    <t>MATERIALES  ARTICULOS DE LIMPIEZA Y COCINA</t>
  </si>
  <si>
    <t>SERVICIOS DE MONITOREO Y SEGURIDAD</t>
  </si>
  <si>
    <t>OTROS SERVICIOS EVENTUALES</t>
  </si>
  <si>
    <t>MANTENIMIENTO DE MOBILIARIO Y EQUIPO</t>
  </si>
  <si>
    <t xml:space="preserve">PAPELERIA Y UTILES DE OFICINA </t>
  </si>
  <si>
    <t>IMPUESTOS MUNICIPALES</t>
  </si>
  <si>
    <t>IMPUESTOS BIENES INMUEBLES</t>
  </si>
  <si>
    <t>COMISIONES Y OTROS CARGOS FINANCIEROS</t>
  </si>
  <si>
    <t>CAPACITACION AL PERSONAL</t>
  </si>
  <si>
    <t>UNIFORMES</t>
  </si>
  <si>
    <t>VIATICOS Y SERVICIOS DE TRANSPORTES</t>
  </si>
  <si>
    <t>GASTOS DE OPERACIÓN</t>
  </si>
  <si>
    <t>ACTIVIDAD ANUAL FUNCIONARIOS</t>
  </si>
  <si>
    <t xml:space="preserve">BOTIQUIN </t>
  </si>
  <si>
    <t>TECNOLOGIAS SMS</t>
  </si>
  <si>
    <t xml:space="preserve">TRAMITES LEGALES </t>
  </si>
  <si>
    <t xml:space="preserve">GUARDADOCUMENTOS </t>
  </si>
  <si>
    <t>SERVICIO DE LIMPIEZA</t>
  </si>
  <si>
    <t xml:space="preserve">SERVICIO DE MANTENIMIENTO ZONAS VERDES </t>
  </si>
  <si>
    <t xml:space="preserve">PROCESO RECLUTAMIENTO </t>
  </si>
  <si>
    <t xml:space="preserve">CUOTA CRÉDITO DE CONSTRUCCIÓN </t>
  </si>
  <si>
    <t xml:space="preserve">COMUNICACIÓN E IMAGÉN </t>
  </si>
  <si>
    <t xml:space="preserve">CONVENIOS  INSTITUCIONALES </t>
  </si>
  <si>
    <t>SUB TOTAL DEL PROGRAMA</t>
  </si>
  <si>
    <t>PROGRAMA  JUNTA DIRECTIVA</t>
  </si>
  <si>
    <t>ASESORIA LEGAL</t>
  </si>
  <si>
    <t>AUDITORIA EXTERNA</t>
  </si>
  <si>
    <t xml:space="preserve">ASESORÍA DIRECCIÓN DE PROYECTO EDIFICIO </t>
  </si>
  <si>
    <t>FEDERACIONES Y ASOCIACIONES</t>
  </si>
  <si>
    <r>
      <t xml:space="preserve">ALIMENTACION </t>
    </r>
    <r>
      <rPr>
        <b/>
        <sz val="9"/>
        <rFont val="Arial"/>
        <family val="2"/>
      </rPr>
      <t xml:space="preserve"> </t>
    </r>
    <r>
      <rPr>
        <b/>
        <i/>
        <sz val="8"/>
        <rFont val="Arial"/>
        <family val="2"/>
      </rPr>
      <t>MP#1 ACUERDO Nº IV.1.5-11-09-04-16</t>
    </r>
  </si>
  <si>
    <r>
      <t xml:space="preserve">IMPRESOS Y PUBLICACIONES  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MP#1 ACUERDO Nº IV.1.5-11-09-04-16</t>
    </r>
  </si>
  <si>
    <t>SUSCRIPCIONES</t>
  </si>
  <si>
    <r>
      <t xml:space="preserve">GASTOS DE REPRESENTACIÓN </t>
    </r>
    <r>
      <rPr>
        <b/>
        <sz val="9"/>
        <rFont val="Arial"/>
        <family val="2"/>
      </rPr>
      <t>MP#2 Acuerdo</t>
    </r>
  </si>
  <si>
    <t>DIETAS JUNTA DIRECTIVA</t>
  </si>
  <si>
    <t xml:space="preserve">DIETAS TRIBUNAL DE HONOR </t>
  </si>
  <si>
    <t>GASTOS DE OPERACIÓN TRIBUNAL DE HONOR</t>
  </si>
  <si>
    <t>PUBLICACIONES  TRIBUNAL DE HONOR</t>
  </si>
  <si>
    <r>
      <t xml:space="preserve">ASESORÍA LEGAL TRIBUNAL DE HONOR   </t>
    </r>
    <r>
      <rPr>
        <b/>
        <i/>
        <sz val="9"/>
        <rFont val="Arial"/>
        <family val="2"/>
      </rPr>
      <t>MP#1 ACUERDO Nº IV.1.5-11-09-04-16</t>
    </r>
  </si>
  <si>
    <r>
      <t xml:space="preserve">PROYECCIÒN SOCIAL </t>
    </r>
    <r>
      <rPr>
        <b/>
        <i/>
        <sz val="9"/>
        <rFont val="Arial"/>
        <family val="2"/>
      </rPr>
      <t xml:space="preserve">MP#1 ACUERDO Nº IV.1.5-11-09-04-16 / MP#2 Acuerdo </t>
    </r>
  </si>
  <si>
    <t xml:space="preserve">PROGRAMA DE ASAMBLEAS </t>
  </si>
  <si>
    <t xml:space="preserve">DIVULGACIÓN o PUBLICACIONES </t>
  </si>
  <si>
    <t>ALIMENTACION ASAMBLEISTAS</t>
  </si>
  <si>
    <t>PAPELERIA Y MATERIALES PARA ASAMBLEA</t>
  </si>
  <si>
    <t>PROGRAMA DE INSTALACIONES FISICAS DEL COLEGIO</t>
  </si>
  <si>
    <t>MANTENIMIENTO DE  TERRENO - EDIFICIOS Y SALÓN</t>
  </si>
  <si>
    <t xml:space="preserve">PROGRAMA INVERSIÓN  DE CAPITAL </t>
  </si>
  <si>
    <t xml:space="preserve">TECNOLOGÍAS DE INFORMACIÓN  </t>
  </si>
  <si>
    <t xml:space="preserve">DESARROLLO PÁGINA WEB </t>
  </si>
  <si>
    <t xml:space="preserve">DESARROLLO PROYECTO CONSTRUCIÓN </t>
  </si>
  <si>
    <t>MOBILIARIO Y EQUIPO OFICINA</t>
  </si>
  <si>
    <t xml:space="preserve">EGRESOS POR PROGRAMAS ESPECÍFICOS </t>
  </si>
  <si>
    <t>FISCALÍA</t>
  </si>
  <si>
    <t>VIATICOS</t>
  </si>
  <si>
    <t>PRUEBAS, LIBROS Y LEYES</t>
  </si>
  <si>
    <t xml:space="preserve">CAPACITACIÓN DE PERSONAL FISCALÍA </t>
  </si>
  <si>
    <t>DIVULGACIÓN</t>
  </si>
  <si>
    <t xml:space="preserve">SERVICIOS PROFESIONALES INVESTIGADOR /LEGALES </t>
  </si>
  <si>
    <t xml:space="preserve">ASOCIACIÓN DE FISCALÍAS DE COLEGIOS </t>
  </si>
  <si>
    <t>SUB TOTAL PROGRAMA</t>
  </si>
  <si>
    <t>ADOPCIONES</t>
  </si>
  <si>
    <t>CENTROS DE CUIDO</t>
  </si>
  <si>
    <t>ASUNTOS CURRICULARES</t>
  </si>
  <si>
    <t>CAPACITACIÓN</t>
  </si>
  <si>
    <t>GASTOS OPERACIÓN</t>
  </si>
  <si>
    <t xml:space="preserve">COMITÉ CONSULTIVO </t>
  </si>
  <si>
    <t>COMISIÓN DE RESCATE DE VALORES</t>
  </si>
  <si>
    <t xml:space="preserve">COORDINACIÓN DE PROCESOS  DE IDONEIDAD MENTAL </t>
  </si>
  <si>
    <t>REGIONALIZACIÓN</t>
  </si>
  <si>
    <t>CARE</t>
  </si>
  <si>
    <t>REVISTA COSTARRICENSE DE PSICOLOGÍA</t>
  </si>
  <si>
    <t xml:space="preserve">APRENDIZAJE Y CRECIMIENTO </t>
  </si>
  <si>
    <t>CLIENTES</t>
  </si>
  <si>
    <t>PROCESOS INTERNOS</t>
  </si>
  <si>
    <t xml:space="preserve">COMISION DE ORIENTACIÓN Y PROYECCIÓN LABORAL </t>
  </si>
  <si>
    <t xml:space="preserve">GASTOS DE OPERACIÓN </t>
  </si>
  <si>
    <t xml:space="preserve">CAMPAÑA COMUNICACIÓN </t>
  </si>
  <si>
    <t xml:space="preserve">COMISION INVERSION </t>
  </si>
  <si>
    <t>COMISION CONGRESO 2016</t>
  </si>
  <si>
    <t xml:space="preserve">COMISION INCORPORACIÓN </t>
  </si>
  <si>
    <t xml:space="preserve">COMISION PROMOCIÓN DE LA SALUD MENTAL </t>
  </si>
  <si>
    <t xml:space="preserve">Plan de Trabajo </t>
  </si>
  <si>
    <t>COMISION EDUCACIÓN PARA LA PAZ</t>
  </si>
  <si>
    <t xml:space="preserve">TOTAL PROGRAMAS ESPECÍFICOS </t>
  </si>
  <si>
    <t xml:space="preserve">TOTAL EGRESOS COSTOS - PROGRAMAS - PROGRAMAS ESPECÍFICOS </t>
  </si>
  <si>
    <t xml:space="preserve">Resumen </t>
  </si>
  <si>
    <t xml:space="preserve">TOTAL EGRESOS </t>
  </si>
  <si>
    <t>SALDO INICIAL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</si>
</sst>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(* #,##0.00_);_(* \(#,##0.00\);_(* \-??_);_(@_)"/>
    <numFmt numFmtId="165" formatCode="_(* #,##0.00_);_(* \(#,##0.00\);_(* &quot;-&quot;??_);_(@_)"/>
    <numFmt numFmtId="166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26"/>
      </patternFill>
    </fill>
    <fill>
      <patternFill patternType="solid">
        <fgColor rgb="FF2392D7"/>
        <bgColor indexed="26"/>
      </patternFill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wrapText="1"/>
    </xf>
    <xf numFmtId="0" fontId="8" fillId="2" borderId="0" xfId="0" applyFont="1" applyFill="1" applyBorder="1"/>
    <xf numFmtId="0" fontId="8" fillId="2" borderId="1" xfId="0" applyFont="1" applyFill="1" applyBorder="1"/>
    <xf numFmtId="0" fontId="2" fillId="2" borderId="1" xfId="0" applyFont="1" applyFill="1" applyBorder="1"/>
    <xf numFmtId="164" fontId="2" fillId="2" borderId="1" xfId="1" applyNumberFormat="1" applyFont="1" applyFill="1" applyBorder="1" applyAlignment="1" applyProtection="1">
      <alignment horizontal="right"/>
    </xf>
    <xf numFmtId="164" fontId="2" fillId="0" borderId="1" xfId="1" applyNumberFormat="1" applyFont="1" applyFill="1" applyBorder="1" applyAlignment="1" applyProtection="1">
      <alignment horizontal="right"/>
    </xf>
    <xf numFmtId="0" fontId="2" fillId="2" borderId="1" xfId="0" applyFont="1" applyFill="1" applyBorder="1" applyAlignment="1"/>
    <xf numFmtId="0" fontId="2" fillId="2" borderId="0" xfId="0" applyFont="1" applyFill="1" applyBorder="1"/>
    <xf numFmtId="164" fontId="2" fillId="0" borderId="1" xfId="1" applyNumberFormat="1" applyFont="1" applyFill="1" applyBorder="1" applyAlignment="1" applyProtection="1">
      <alignment horizontal="right" wrapText="1"/>
    </xf>
    <xf numFmtId="164" fontId="2" fillId="2" borderId="2" xfId="1" applyNumberFormat="1" applyFont="1" applyFill="1" applyBorder="1" applyAlignment="1" applyProtection="1">
      <alignment horizontal="right"/>
    </xf>
    <xf numFmtId="164" fontId="2" fillId="0" borderId="2" xfId="1" applyNumberFormat="1" applyFont="1" applyFill="1" applyBorder="1" applyAlignment="1" applyProtection="1">
      <alignment horizontal="right"/>
    </xf>
    <xf numFmtId="49" fontId="8" fillId="2" borderId="1" xfId="0" applyNumberFormat="1" applyFont="1" applyFill="1" applyBorder="1"/>
    <xf numFmtId="164" fontId="8" fillId="2" borderId="1" xfId="1" applyNumberFormat="1" applyFont="1" applyFill="1" applyBorder="1" applyAlignment="1" applyProtection="1">
      <alignment horizontal="right"/>
    </xf>
    <xf numFmtId="164" fontId="2" fillId="2" borderId="0" xfId="1" applyNumberFormat="1" applyFont="1" applyFill="1" applyBorder="1" applyAlignment="1" applyProtection="1">
      <alignment horizontal="right"/>
    </xf>
    <xf numFmtId="0" fontId="2" fillId="2" borderId="3" xfId="0" applyFont="1" applyFill="1" applyBorder="1"/>
    <xf numFmtId="0" fontId="2" fillId="2" borderId="3" xfId="0" applyFont="1" applyFill="1" applyBorder="1" applyAlignment="1"/>
    <xf numFmtId="0" fontId="2" fillId="0" borderId="3" xfId="0" applyFont="1" applyFill="1" applyBorder="1" applyAlignment="1"/>
    <xf numFmtId="164" fontId="2" fillId="0" borderId="0" xfId="2" applyNumberFormat="1" applyFont="1" applyFill="1" applyBorder="1" applyAlignment="1" applyProtection="1">
      <alignment horizontal="right" wrapText="1"/>
    </xf>
    <xf numFmtId="164" fontId="2" fillId="2" borderId="0" xfId="2" applyNumberFormat="1" applyFont="1" applyFill="1" applyBorder="1" applyAlignment="1" applyProtection="1">
      <alignment horizontal="right" wrapText="1"/>
    </xf>
    <xf numFmtId="165" fontId="1" fillId="0" borderId="0" xfId="3" applyNumberFormat="1" applyBorder="1"/>
    <xf numFmtId="164" fontId="8" fillId="2" borderId="4" xfId="1" applyNumberFormat="1" applyFont="1" applyFill="1" applyBorder="1" applyAlignment="1" applyProtection="1">
      <alignment horizontal="right"/>
    </xf>
    <xf numFmtId="0" fontId="8" fillId="2" borderId="3" xfId="0" applyFont="1" applyFill="1" applyBorder="1"/>
    <xf numFmtId="164" fontId="8" fillId="2" borderId="5" xfId="1" applyNumberFormat="1" applyFont="1" applyFill="1" applyBorder="1" applyAlignment="1" applyProtection="1">
      <alignment horizontal="right"/>
    </xf>
    <xf numFmtId="164" fontId="8" fillId="2" borderId="0" xfId="1" applyNumberFormat="1" applyFont="1" applyFill="1" applyBorder="1" applyAlignment="1" applyProtection="1">
      <alignment horizontal="right"/>
    </xf>
    <xf numFmtId="0" fontId="8" fillId="2" borderId="0" xfId="0" applyFont="1" applyFill="1"/>
    <xf numFmtId="0" fontId="8" fillId="2" borderId="0" xfId="0" applyFont="1" applyFill="1" applyBorder="1" applyAlignment="1">
      <alignment wrapText="1"/>
    </xf>
    <xf numFmtId="0" fontId="2" fillId="0" borderId="1" xfId="0" applyFont="1" applyFill="1" applyBorder="1" applyAlignment="1"/>
    <xf numFmtId="0" fontId="9" fillId="0" borderId="1" xfId="0" applyFont="1" applyFill="1" applyBorder="1" applyAlignment="1"/>
    <xf numFmtId="166" fontId="2" fillId="2" borderId="0" xfId="0" applyNumberFormat="1" applyFont="1" applyFill="1"/>
    <xf numFmtId="164" fontId="2" fillId="2" borderId="0" xfId="1" applyNumberFormat="1" applyFont="1" applyFill="1" applyBorder="1" applyAlignment="1" applyProtection="1">
      <alignment horizontal="right" wrapText="1"/>
    </xf>
    <xf numFmtId="164" fontId="2" fillId="2" borderId="1" xfId="1" applyNumberFormat="1" applyFont="1" applyFill="1" applyBorder="1" applyAlignment="1" applyProtection="1">
      <alignment horizontal="right" wrapText="1"/>
    </xf>
    <xf numFmtId="0" fontId="2" fillId="2" borderId="1" xfId="0" applyFont="1" applyFill="1" applyBorder="1" applyAlignment="1">
      <alignment vertical="center"/>
    </xf>
    <xf numFmtId="164" fontId="2" fillId="5" borderId="1" xfId="1" applyNumberFormat="1" applyFont="1" applyFill="1" applyBorder="1" applyAlignment="1" applyProtection="1">
      <alignment horizontal="right" wrapText="1"/>
    </xf>
    <xf numFmtId="164" fontId="2" fillId="2" borderId="2" xfId="1" applyNumberFormat="1" applyFont="1" applyFill="1" applyBorder="1" applyAlignment="1" applyProtection="1">
      <alignment horizontal="right" wrapText="1"/>
    </xf>
    <xf numFmtId="164" fontId="8" fillId="2" borderId="1" xfId="1" applyNumberFormat="1" applyFont="1" applyFill="1" applyBorder="1" applyAlignment="1" applyProtection="1">
      <alignment horizontal="right" wrapText="1"/>
    </xf>
    <xf numFmtId="0" fontId="8" fillId="0" borderId="1" xfId="0" applyFont="1" applyFill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wrapText="1"/>
    </xf>
    <xf numFmtId="164" fontId="2" fillId="0" borderId="2" xfId="1" applyNumberFormat="1" applyFont="1" applyFill="1" applyBorder="1" applyAlignment="1" applyProtection="1">
      <alignment horizontal="right" wrapText="1"/>
    </xf>
    <xf numFmtId="166" fontId="2" fillId="0" borderId="0" xfId="0" applyNumberFormat="1" applyFont="1"/>
    <xf numFmtId="164" fontId="8" fillId="2" borderId="1" xfId="0" applyNumberFormat="1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164" fontId="8" fillId="2" borderId="0" xfId="1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/>
    <xf numFmtId="0" fontId="2" fillId="2" borderId="2" xfId="0" applyFont="1" applyFill="1" applyBorder="1" applyAlignment="1">
      <alignment horizontal="left"/>
    </xf>
    <xf numFmtId="0" fontId="12" fillId="3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 wrapText="1"/>
    </xf>
    <xf numFmtId="164" fontId="2" fillId="2" borderId="7" xfId="1" applyNumberFormat="1" applyFont="1" applyFill="1" applyBorder="1" applyAlignment="1" applyProtection="1">
      <alignment horizontal="right" wrapText="1"/>
    </xf>
    <xf numFmtId="0" fontId="2" fillId="0" borderId="0" xfId="0" applyFont="1" applyFill="1" applyBorder="1"/>
    <xf numFmtId="164" fontId="8" fillId="2" borderId="2" xfId="1" applyNumberFormat="1" applyFont="1" applyFill="1" applyBorder="1" applyAlignment="1" applyProtection="1">
      <alignment horizontal="right" wrapText="1"/>
    </xf>
    <xf numFmtId="164" fontId="8" fillId="0" borderId="1" xfId="0" applyNumberFormat="1" applyFont="1" applyBorder="1"/>
    <xf numFmtId="0" fontId="2" fillId="0" borderId="0" xfId="0" applyFont="1" applyBorder="1"/>
    <xf numFmtId="164" fontId="8" fillId="2" borderId="8" xfId="1" applyNumberFormat="1" applyFont="1" applyFill="1" applyBorder="1" applyAlignment="1" applyProtection="1">
      <alignment horizontal="right" wrapText="1"/>
    </xf>
    <xf numFmtId="164" fontId="7" fillId="2" borderId="6" xfId="1" applyNumberFormat="1" applyFont="1" applyFill="1" applyBorder="1" applyAlignment="1" applyProtection="1">
      <alignment horizontal="right" wrapText="1"/>
    </xf>
    <xf numFmtId="164" fontId="7" fillId="2" borderId="0" xfId="1" applyNumberFormat="1" applyFont="1" applyFill="1" applyBorder="1" applyAlignment="1" applyProtection="1">
      <alignment horizontal="right" wrapText="1"/>
    </xf>
    <xf numFmtId="164" fontId="8" fillId="0" borderId="1" xfId="1" applyNumberFormat="1" applyFont="1" applyFill="1" applyBorder="1" applyAlignment="1" applyProtection="1">
      <alignment horizontal="right"/>
    </xf>
    <xf numFmtId="164" fontId="8" fillId="0" borderId="2" xfId="1" applyNumberFormat="1" applyFont="1" applyFill="1" applyBorder="1" applyAlignment="1" applyProtection="1">
      <alignment horizontal="right"/>
    </xf>
    <xf numFmtId="164" fontId="8" fillId="0" borderId="4" xfId="1" applyNumberFormat="1" applyFont="1" applyFill="1" applyBorder="1" applyAlignment="1" applyProtection="1">
      <alignment horizontal="right"/>
    </xf>
    <xf numFmtId="165" fontId="7" fillId="0" borderId="1" xfId="0" applyNumberFormat="1" applyFont="1" applyFill="1" applyBorder="1"/>
    <xf numFmtId="166" fontId="8" fillId="0" borderId="6" xfId="0" applyNumberFormat="1" applyFont="1" applyBorder="1"/>
    <xf numFmtId="0" fontId="12" fillId="3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wrapText="1"/>
    </xf>
  </cellXfs>
  <cellStyles count="4">
    <cellStyle name="Millares" xfId="1" builtinId="3"/>
    <cellStyle name="Millare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57150</xdr:rowOff>
    </xdr:from>
    <xdr:to>
      <xdr:col>5</xdr:col>
      <xdr:colOff>38100</xdr:colOff>
      <xdr:row>4</xdr:row>
      <xdr:rowOff>304800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14" r="29344" b="65512"/>
        <a:stretch>
          <a:fillRect/>
        </a:stretch>
      </xdr:blipFill>
      <xdr:spPr bwMode="auto">
        <a:xfrm>
          <a:off x="762000" y="57150"/>
          <a:ext cx="68008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33</xdr:row>
      <xdr:rowOff>76200</xdr:rowOff>
    </xdr:from>
    <xdr:to>
      <xdr:col>4</xdr:col>
      <xdr:colOff>1104900</xdr:colOff>
      <xdr:row>37</xdr:row>
      <xdr:rowOff>9525</xdr:rowOff>
    </xdr:to>
    <xdr:pic>
      <xdr:nvPicPr>
        <xdr:cNvPr id="3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14" r="29344" b="65512"/>
        <a:stretch>
          <a:fillRect/>
        </a:stretch>
      </xdr:blipFill>
      <xdr:spPr bwMode="auto">
        <a:xfrm>
          <a:off x="762000" y="3609975"/>
          <a:ext cx="67532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</xdr:row>
      <xdr:rowOff>123824</xdr:rowOff>
    </xdr:from>
    <xdr:to>
      <xdr:col>4</xdr:col>
      <xdr:colOff>1047750</xdr:colOff>
      <xdr:row>129</xdr:row>
      <xdr:rowOff>76199</xdr:rowOff>
    </xdr:to>
    <xdr:pic>
      <xdr:nvPicPr>
        <xdr:cNvPr id="4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14" r="29344" b="65512"/>
        <a:stretch>
          <a:fillRect/>
        </a:stretch>
      </xdr:blipFill>
      <xdr:spPr bwMode="auto">
        <a:xfrm>
          <a:off x="762000" y="20945474"/>
          <a:ext cx="66960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533400</xdr:colOff>
      <xdr:row>177</xdr:row>
      <xdr:rowOff>19050</xdr:rowOff>
    </xdr:from>
    <xdr:to>
      <xdr:col>5</xdr:col>
      <xdr:colOff>9525</xdr:colOff>
      <xdr:row>180</xdr:row>
      <xdr:rowOff>0</xdr:rowOff>
    </xdr:to>
    <xdr:pic>
      <xdr:nvPicPr>
        <xdr:cNvPr id="5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14" r="29344" b="65512"/>
        <a:stretch>
          <a:fillRect/>
        </a:stretch>
      </xdr:blipFill>
      <xdr:spPr bwMode="auto">
        <a:xfrm>
          <a:off x="533400" y="29070300"/>
          <a:ext cx="70008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dministrativo%20Financiero\Financiero%20Contable\Presupuesto\Presupuesto%202017\Liq%20%20DICIEMBRE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GRESOS ORDINARIOS"/>
      <sheetName val="OTROS INGRESOS "/>
      <sheetName val="COSTO DE INGRESOS ADMINIOSTRATI"/>
      <sheetName val="PROGRAMAS ADMINISTRACIÓN "/>
      <sheetName val="PROGRAMA JUNTA DIRECTIVA"/>
      <sheetName val="PROGRAMA ASAMBLEAS"/>
      <sheetName val="PROGRAMA INSTALACIONES FÍSICAS"/>
      <sheetName val="PROGRAMA INVERSIÓN DE CAPITAL "/>
      <sheetName val="PROGRAMA FISCALÍA"/>
      <sheetName val="PROGRAMA COMISIONES DE TRABAJO "/>
      <sheetName val="Hoja1"/>
      <sheetName val="Hoja2"/>
      <sheetName val="LIQ"/>
      <sheetName val="Informe de compatibilidad"/>
      <sheetName val="Informe de compatibilidad (1)"/>
    </sheetNames>
    <sheetDataSet>
      <sheetData sheetId="0"/>
      <sheetData sheetId="1"/>
      <sheetData sheetId="2"/>
      <sheetData sheetId="3">
        <row r="42">
          <cell r="C42">
            <v>7200000</v>
          </cell>
        </row>
      </sheetData>
      <sheetData sheetId="4"/>
      <sheetData sheetId="5"/>
      <sheetData sheetId="6">
        <row r="21">
          <cell r="D21">
            <v>4500000</v>
          </cell>
        </row>
        <row r="36">
          <cell r="D36">
            <v>5000000</v>
          </cell>
        </row>
        <row r="50">
          <cell r="D50">
            <v>1000000</v>
          </cell>
        </row>
      </sheetData>
      <sheetData sheetId="7">
        <row r="23">
          <cell r="D23">
            <v>4000000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X224"/>
  <sheetViews>
    <sheetView showGridLines="0" tabSelected="1" topLeftCell="C208" workbookViewId="0">
      <selection activeCell="G185" sqref="G185"/>
    </sheetView>
  </sheetViews>
  <sheetFormatPr baseColWidth="10" defaultRowHeight="12" x14ac:dyDescent="0.2"/>
  <cols>
    <col min="1" max="1" width="11.42578125" style="1"/>
    <col min="2" max="2" width="12" style="1" hidden="1" customWidth="1"/>
    <col min="3" max="3" width="67.85546875" style="1" customWidth="1"/>
    <col min="4" max="4" width="16.85546875" style="1" customWidth="1"/>
    <col min="5" max="5" width="16.7109375" style="1" customWidth="1"/>
    <col min="6" max="6" width="15" style="1" bestFit="1" customWidth="1"/>
    <col min="7" max="7" width="13.140625" style="1" bestFit="1" customWidth="1"/>
    <col min="8" max="8" width="14.5703125" style="1" bestFit="1" customWidth="1"/>
    <col min="9" max="247" width="11.42578125" style="1"/>
    <col min="248" max="248" width="0" style="1" hidden="1" customWidth="1"/>
    <col min="249" max="249" width="67.85546875" style="1" customWidth="1"/>
    <col min="250" max="250" width="16.85546875" style="1" customWidth="1"/>
    <col min="251" max="260" width="0" style="1" hidden="1" customWidth="1"/>
    <col min="261" max="261" width="16.7109375" style="1" customWidth="1"/>
    <col min="262" max="262" width="15" style="1" bestFit="1" customWidth="1"/>
    <col min="263" max="263" width="13.140625" style="1" bestFit="1" customWidth="1"/>
    <col min="264" max="264" width="14.5703125" style="1" bestFit="1" customWidth="1"/>
    <col min="265" max="503" width="11.42578125" style="1"/>
    <col min="504" max="504" width="0" style="1" hidden="1" customWidth="1"/>
    <col min="505" max="505" width="67.85546875" style="1" customWidth="1"/>
    <col min="506" max="506" width="16.85546875" style="1" customWidth="1"/>
    <col min="507" max="516" width="0" style="1" hidden="1" customWidth="1"/>
    <col min="517" max="517" width="16.7109375" style="1" customWidth="1"/>
    <col min="518" max="518" width="15" style="1" bestFit="1" customWidth="1"/>
    <col min="519" max="519" width="13.140625" style="1" bestFit="1" customWidth="1"/>
    <col min="520" max="520" width="14.5703125" style="1" bestFit="1" customWidth="1"/>
    <col min="521" max="759" width="11.42578125" style="1"/>
    <col min="760" max="760" width="0" style="1" hidden="1" customWidth="1"/>
    <col min="761" max="761" width="67.85546875" style="1" customWidth="1"/>
    <col min="762" max="762" width="16.85546875" style="1" customWidth="1"/>
    <col min="763" max="772" width="0" style="1" hidden="1" customWidth="1"/>
    <col min="773" max="773" width="16.7109375" style="1" customWidth="1"/>
    <col min="774" max="774" width="15" style="1" bestFit="1" customWidth="1"/>
    <col min="775" max="775" width="13.140625" style="1" bestFit="1" customWidth="1"/>
    <col min="776" max="776" width="14.5703125" style="1" bestFit="1" customWidth="1"/>
    <col min="777" max="1015" width="11.42578125" style="1"/>
    <col min="1016" max="1016" width="0" style="1" hidden="1" customWidth="1"/>
    <col min="1017" max="1017" width="67.85546875" style="1" customWidth="1"/>
    <col min="1018" max="1018" width="16.85546875" style="1" customWidth="1"/>
    <col min="1019" max="1028" width="0" style="1" hidden="1" customWidth="1"/>
    <col min="1029" max="1029" width="16.7109375" style="1" customWidth="1"/>
    <col min="1030" max="1030" width="15" style="1" bestFit="1" customWidth="1"/>
    <col min="1031" max="1031" width="13.140625" style="1" bestFit="1" customWidth="1"/>
    <col min="1032" max="1032" width="14.5703125" style="1" bestFit="1" customWidth="1"/>
    <col min="1033" max="1271" width="11.42578125" style="1"/>
    <col min="1272" max="1272" width="0" style="1" hidden="1" customWidth="1"/>
    <col min="1273" max="1273" width="67.85546875" style="1" customWidth="1"/>
    <col min="1274" max="1274" width="16.85546875" style="1" customWidth="1"/>
    <col min="1275" max="1284" width="0" style="1" hidden="1" customWidth="1"/>
    <col min="1285" max="1285" width="16.7109375" style="1" customWidth="1"/>
    <col min="1286" max="1286" width="15" style="1" bestFit="1" customWidth="1"/>
    <col min="1287" max="1287" width="13.140625" style="1" bestFit="1" customWidth="1"/>
    <col min="1288" max="1288" width="14.5703125" style="1" bestFit="1" customWidth="1"/>
    <col min="1289" max="1527" width="11.42578125" style="1"/>
    <col min="1528" max="1528" width="0" style="1" hidden="1" customWidth="1"/>
    <col min="1529" max="1529" width="67.85546875" style="1" customWidth="1"/>
    <col min="1530" max="1530" width="16.85546875" style="1" customWidth="1"/>
    <col min="1531" max="1540" width="0" style="1" hidden="1" customWidth="1"/>
    <col min="1541" max="1541" width="16.7109375" style="1" customWidth="1"/>
    <col min="1542" max="1542" width="15" style="1" bestFit="1" customWidth="1"/>
    <col min="1543" max="1543" width="13.140625" style="1" bestFit="1" customWidth="1"/>
    <col min="1544" max="1544" width="14.5703125" style="1" bestFit="1" customWidth="1"/>
    <col min="1545" max="1783" width="11.42578125" style="1"/>
    <col min="1784" max="1784" width="0" style="1" hidden="1" customWidth="1"/>
    <col min="1785" max="1785" width="67.85546875" style="1" customWidth="1"/>
    <col min="1786" max="1786" width="16.85546875" style="1" customWidth="1"/>
    <col min="1787" max="1796" width="0" style="1" hidden="1" customWidth="1"/>
    <col min="1797" max="1797" width="16.7109375" style="1" customWidth="1"/>
    <col min="1798" max="1798" width="15" style="1" bestFit="1" customWidth="1"/>
    <col min="1799" max="1799" width="13.140625" style="1" bestFit="1" customWidth="1"/>
    <col min="1800" max="1800" width="14.5703125" style="1" bestFit="1" customWidth="1"/>
    <col min="1801" max="2039" width="11.42578125" style="1"/>
    <col min="2040" max="2040" width="0" style="1" hidden="1" customWidth="1"/>
    <col min="2041" max="2041" width="67.85546875" style="1" customWidth="1"/>
    <col min="2042" max="2042" width="16.85546875" style="1" customWidth="1"/>
    <col min="2043" max="2052" width="0" style="1" hidden="1" customWidth="1"/>
    <col min="2053" max="2053" width="16.7109375" style="1" customWidth="1"/>
    <col min="2054" max="2054" width="15" style="1" bestFit="1" customWidth="1"/>
    <col min="2055" max="2055" width="13.140625" style="1" bestFit="1" customWidth="1"/>
    <col min="2056" max="2056" width="14.5703125" style="1" bestFit="1" customWidth="1"/>
    <col min="2057" max="2295" width="11.42578125" style="1"/>
    <col min="2296" max="2296" width="0" style="1" hidden="1" customWidth="1"/>
    <col min="2297" max="2297" width="67.85546875" style="1" customWidth="1"/>
    <col min="2298" max="2298" width="16.85546875" style="1" customWidth="1"/>
    <col min="2299" max="2308" width="0" style="1" hidden="1" customWidth="1"/>
    <col min="2309" max="2309" width="16.7109375" style="1" customWidth="1"/>
    <col min="2310" max="2310" width="15" style="1" bestFit="1" customWidth="1"/>
    <col min="2311" max="2311" width="13.140625" style="1" bestFit="1" customWidth="1"/>
    <col min="2312" max="2312" width="14.5703125" style="1" bestFit="1" customWidth="1"/>
    <col min="2313" max="2551" width="11.42578125" style="1"/>
    <col min="2552" max="2552" width="0" style="1" hidden="1" customWidth="1"/>
    <col min="2553" max="2553" width="67.85546875" style="1" customWidth="1"/>
    <col min="2554" max="2554" width="16.85546875" style="1" customWidth="1"/>
    <col min="2555" max="2564" width="0" style="1" hidden="1" customWidth="1"/>
    <col min="2565" max="2565" width="16.7109375" style="1" customWidth="1"/>
    <col min="2566" max="2566" width="15" style="1" bestFit="1" customWidth="1"/>
    <col min="2567" max="2567" width="13.140625" style="1" bestFit="1" customWidth="1"/>
    <col min="2568" max="2568" width="14.5703125" style="1" bestFit="1" customWidth="1"/>
    <col min="2569" max="2807" width="11.42578125" style="1"/>
    <col min="2808" max="2808" width="0" style="1" hidden="1" customWidth="1"/>
    <col min="2809" max="2809" width="67.85546875" style="1" customWidth="1"/>
    <col min="2810" max="2810" width="16.85546875" style="1" customWidth="1"/>
    <col min="2811" max="2820" width="0" style="1" hidden="1" customWidth="1"/>
    <col min="2821" max="2821" width="16.7109375" style="1" customWidth="1"/>
    <col min="2822" max="2822" width="15" style="1" bestFit="1" customWidth="1"/>
    <col min="2823" max="2823" width="13.140625" style="1" bestFit="1" customWidth="1"/>
    <col min="2824" max="2824" width="14.5703125" style="1" bestFit="1" customWidth="1"/>
    <col min="2825" max="3063" width="11.42578125" style="1"/>
    <col min="3064" max="3064" width="0" style="1" hidden="1" customWidth="1"/>
    <col min="3065" max="3065" width="67.85546875" style="1" customWidth="1"/>
    <col min="3066" max="3066" width="16.85546875" style="1" customWidth="1"/>
    <col min="3067" max="3076" width="0" style="1" hidden="1" customWidth="1"/>
    <col min="3077" max="3077" width="16.7109375" style="1" customWidth="1"/>
    <col min="3078" max="3078" width="15" style="1" bestFit="1" customWidth="1"/>
    <col min="3079" max="3079" width="13.140625" style="1" bestFit="1" customWidth="1"/>
    <col min="3080" max="3080" width="14.5703125" style="1" bestFit="1" customWidth="1"/>
    <col min="3081" max="3319" width="11.42578125" style="1"/>
    <col min="3320" max="3320" width="0" style="1" hidden="1" customWidth="1"/>
    <col min="3321" max="3321" width="67.85546875" style="1" customWidth="1"/>
    <col min="3322" max="3322" width="16.85546875" style="1" customWidth="1"/>
    <col min="3323" max="3332" width="0" style="1" hidden="1" customWidth="1"/>
    <col min="3333" max="3333" width="16.7109375" style="1" customWidth="1"/>
    <col min="3334" max="3334" width="15" style="1" bestFit="1" customWidth="1"/>
    <col min="3335" max="3335" width="13.140625" style="1" bestFit="1" customWidth="1"/>
    <col min="3336" max="3336" width="14.5703125" style="1" bestFit="1" customWidth="1"/>
    <col min="3337" max="3575" width="11.42578125" style="1"/>
    <col min="3576" max="3576" width="0" style="1" hidden="1" customWidth="1"/>
    <col min="3577" max="3577" width="67.85546875" style="1" customWidth="1"/>
    <col min="3578" max="3578" width="16.85546875" style="1" customWidth="1"/>
    <col min="3579" max="3588" width="0" style="1" hidden="1" customWidth="1"/>
    <col min="3589" max="3589" width="16.7109375" style="1" customWidth="1"/>
    <col min="3590" max="3590" width="15" style="1" bestFit="1" customWidth="1"/>
    <col min="3591" max="3591" width="13.140625" style="1" bestFit="1" customWidth="1"/>
    <col min="3592" max="3592" width="14.5703125" style="1" bestFit="1" customWidth="1"/>
    <col min="3593" max="3831" width="11.42578125" style="1"/>
    <col min="3832" max="3832" width="0" style="1" hidden="1" customWidth="1"/>
    <col min="3833" max="3833" width="67.85546875" style="1" customWidth="1"/>
    <col min="3834" max="3834" width="16.85546875" style="1" customWidth="1"/>
    <col min="3835" max="3844" width="0" style="1" hidden="1" customWidth="1"/>
    <col min="3845" max="3845" width="16.7109375" style="1" customWidth="1"/>
    <col min="3846" max="3846" width="15" style="1" bestFit="1" customWidth="1"/>
    <col min="3847" max="3847" width="13.140625" style="1" bestFit="1" customWidth="1"/>
    <col min="3848" max="3848" width="14.5703125" style="1" bestFit="1" customWidth="1"/>
    <col min="3849" max="4087" width="11.42578125" style="1"/>
    <col min="4088" max="4088" width="0" style="1" hidden="1" customWidth="1"/>
    <col min="4089" max="4089" width="67.85546875" style="1" customWidth="1"/>
    <col min="4090" max="4090" width="16.85546875" style="1" customWidth="1"/>
    <col min="4091" max="4100" width="0" style="1" hidden="1" customWidth="1"/>
    <col min="4101" max="4101" width="16.7109375" style="1" customWidth="1"/>
    <col min="4102" max="4102" width="15" style="1" bestFit="1" customWidth="1"/>
    <col min="4103" max="4103" width="13.140625" style="1" bestFit="1" customWidth="1"/>
    <col min="4104" max="4104" width="14.5703125" style="1" bestFit="1" customWidth="1"/>
    <col min="4105" max="4343" width="11.42578125" style="1"/>
    <col min="4344" max="4344" width="0" style="1" hidden="1" customWidth="1"/>
    <col min="4345" max="4345" width="67.85546875" style="1" customWidth="1"/>
    <col min="4346" max="4346" width="16.85546875" style="1" customWidth="1"/>
    <col min="4347" max="4356" width="0" style="1" hidden="1" customWidth="1"/>
    <col min="4357" max="4357" width="16.7109375" style="1" customWidth="1"/>
    <col min="4358" max="4358" width="15" style="1" bestFit="1" customWidth="1"/>
    <col min="4359" max="4359" width="13.140625" style="1" bestFit="1" customWidth="1"/>
    <col min="4360" max="4360" width="14.5703125" style="1" bestFit="1" customWidth="1"/>
    <col min="4361" max="4599" width="11.42578125" style="1"/>
    <col min="4600" max="4600" width="0" style="1" hidden="1" customWidth="1"/>
    <col min="4601" max="4601" width="67.85546875" style="1" customWidth="1"/>
    <col min="4602" max="4602" width="16.85546875" style="1" customWidth="1"/>
    <col min="4603" max="4612" width="0" style="1" hidden="1" customWidth="1"/>
    <col min="4613" max="4613" width="16.7109375" style="1" customWidth="1"/>
    <col min="4614" max="4614" width="15" style="1" bestFit="1" customWidth="1"/>
    <col min="4615" max="4615" width="13.140625" style="1" bestFit="1" customWidth="1"/>
    <col min="4616" max="4616" width="14.5703125" style="1" bestFit="1" customWidth="1"/>
    <col min="4617" max="4855" width="11.42578125" style="1"/>
    <col min="4856" max="4856" width="0" style="1" hidden="1" customWidth="1"/>
    <col min="4857" max="4857" width="67.85546875" style="1" customWidth="1"/>
    <col min="4858" max="4858" width="16.85546875" style="1" customWidth="1"/>
    <col min="4859" max="4868" width="0" style="1" hidden="1" customWidth="1"/>
    <col min="4869" max="4869" width="16.7109375" style="1" customWidth="1"/>
    <col min="4870" max="4870" width="15" style="1" bestFit="1" customWidth="1"/>
    <col min="4871" max="4871" width="13.140625" style="1" bestFit="1" customWidth="1"/>
    <col min="4872" max="4872" width="14.5703125" style="1" bestFit="1" customWidth="1"/>
    <col min="4873" max="5111" width="11.42578125" style="1"/>
    <col min="5112" max="5112" width="0" style="1" hidden="1" customWidth="1"/>
    <col min="5113" max="5113" width="67.85546875" style="1" customWidth="1"/>
    <col min="5114" max="5114" width="16.85546875" style="1" customWidth="1"/>
    <col min="5115" max="5124" width="0" style="1" hidden="1" customWidth="1"/>
    <col min="5125" max="5125" width="16.7109375" style="1" customWidth="1"/>
    <col min="5126" max="5126" width="15" style="1" bestFit="1" customWidth="1"/>
    <col min="5127" max="5127" width="13.140625" style="1" bestFit="1" customWidth="1"/>
    <col min="5128" max="5128" width="14.5703125" style="1" bestFit="1" customWidth="1"/>
    <col min="5129" max="5367" width="11.42578125" style="1"/>
    <col min="5368" max="5368" width="0" style="1" hidden="1" customWidth="1"/>
    <col min="5369" max="5369" width="67.85546875" style="1" customWidth="1"/>
    <col min="5370" max="5370" width="16.85546875" style="1" customWidth="1"/>
    <col min="5371" max="5380" width="0" style="1" hidden="1" customWidth="1"/>
    <col min="5381" max="5381" width="16.7109375" style="1" customWidth="1"/>
    <col min="5382" max="5382" width="15" style="1" bestFit="1" customWidth="1"/>
    <col min="5383" max="5383" width="13.140625" style="1" bestFit="1" customWidth="1"/>
    <col min="5384" max="5384" width="14.5703125" style="1" bestFit="1" customWidth="1"/>
    <col min="5385" max="5623" width="11.42578125" style="1"/>
    <col min="5624" max="5624" width="0" style="1" hidden="1" customWidth="1"/>
    <col min="5625" max="5625" width="67.85546875" style="1" customWidth="1"/>
    <col min="5626" max="5626" width="16.85546875" style="1" customWidth="1"/>
    <col min="5627" max="5636" width="0" style="1" hidden="1" customWidth="1"/>
    <col min="5637" max="5637" width="16.7109375" style="1" customWidth="1"/>
    <col min="5638" max="5638" width="15" style="1" bestFit="1" customWidth="1"/>
    <col min="5639" max="5639" width="13.140625" style="1" bestFit="1" customWidth="1"/>
    <col min="5640" max="5640" width="14.5703125" style="1" bestFit="1" customWidth="1"/>
    <col min="5641" max="5879" width="11.42578125" style="1"/>
    <col min="5880" max="5880" width="0" style="1" hidden="1" customWidth="1"/>
    <col min="5881" max="5881" width="67.85546875" style="1" customWidth="1"/>
    <col min="5882" max="5882" width="16.85546875" style="1" customWidth="1"/>
    <col min="5883" max="5892" width="0" style="1" hidden="1" customWidth="1"/>
    <col min="5893" max="5893" width="16.7109375" style="1" customWidth="1"/>
    <col min="5894" max="5894" width="15" style="1" bestFit="1" customWidth="1"/>
    <col min="5895" max="5895" width="13.140625" style="1" bestFit="1" customWidth="1"/>
    <col min="5896" max="5896" width="14.5703125" style="1" bestFit="1" customWidth="1"/>
    <col min="5897" max="6135" width="11.42578125" style="1"/>
    <col min="6136" max="6136" width="0" style="1" hidden="1" customWidth="1"/>
    <col min="6137" max="6137" width="67.85546875" style="1" customWidth="1"/>
    <col min="6138" max="6138" width="16.85546875" style="1" customWidth="1"/>
    <col min="6139" max="6148" width="0" style="1" hidden="1" customWidth="1"/>
    <col min="6149" max="6149" width="16.7109375" style="1" customWidth="1"/>
    <col min="6150" max="6150" width="15" style="1" bestFit="1" customWidth="1"/>
    <col min="6151" max="6151" width="13.140625" style="1" bestFit="1" customWidth="1"/>
    <col min="6152" max="6152" width="14.5703125" style="1" bestFit="1" customWidth="1"/>
    <col min="6153" max="6391" width="11.42578125" style="1"/>
    <col min="6392" max="6392" width="0" style="1" hidden="1" customWidth="1"/>
    <col min="6393" max="6393" width="67.85546875" style="1" customWidth="1"/>
    <col min="6394" max="6394" width="16.85546875" style="1" customWidth="1"/>
    <col min="6395" max="6404" width="0" style="1" hidden="1" customWidth="1"/>
    <col min="6405" max="6405" width="16.7109375" style="1" customWidth="1"/>
    <col min="6406" max="6406" width="15" style="1" bestFit="1" customWidth="1"/>
    <col min="6407" max="6407" width="13.140625" style="1" bestFit="1" customWidth="1"/>
    <col min="6408" max="6408" width="14.5703125" style="1" bestFit="1" customWidth="1"/>
    <col min="6409" max="6647" width="11.42578125" style="1"/>
    <col min="6648" max="6648" width="0" style="1" hidden="1" customWidth="1"/>
    <col min="6649" max="6649" width="67.85546875" style="1" customWidth="1"/>
    <col min="6650" max="6650" width="16.85546875" style="1" customWidth="1"/>
    <col min="6651" max="6660" width="0" style="1" hidden="1" customWidth="1"/>
    <col min="6661" max="6661" width="16.7109375" style="1" customWidth="1"/>
    <col min="6662" max="6662" width="15" style="1" bestFit="1" customWidth="1"/>
    <col min="6663" max="6663" width="13.140625" style="1" bestFit="1" customWidth="1"/>
    <col min="6664" max="6664" width="14.5703125" style="1" bestFit="1" customWidth="1"/>
    <col min="6665" max="6903" width="11.42578125" style="1"/>
    <col min="6904" max="6904" width="0" style="1" hidden="1" customWidth="1"/>
    <col min="6905" max="6905" width="67.85546875" style="1" customWidth="1"/>
    <col min="6906" max="6906" width="16.85546875" style="1" customWidth="1"/>
    <col min="6907" max="6916" width="0" style="1" hidden="1" customWidth="1"/>
    <col min="6917" max="6917" width="16.7109375" style="1" customWidth="1"/>
    <col min="6918" max="6918" width="15" style="1" bestFit="1" customWidth="1"/>
    <col min="6919" max="6919" width="13.140625" style="1" bestFit="1" customWidth="1"/>
    <col min="6920" max="6920" width="14.5703125" style="1" bestFit="1" customWidth="1"/>
    <col min="6921" max="7159" width="11.42578125" style="1"/>
    <col min="7160" max="7160" width="0" style="1" hidden="1" customWidth="1"/>
    <col min="7161" max="7161" width="67.85546875" style="1" customWidth="1"/>
    <col min="7162" max="7162" width="16.85546875" style="1" customWidth="1"/>
    <col min="7163" max="7172" width="0" style="1" hidden="1" customWidth="1"/>
    <col min="7173" max="7173" width="16.7109375" style="1" customWidth="1"/>
    <col min="7174" max="7174" width="15" style="1" bestFit="1" customWidth="1"/>
    <col min="7175" max="7175" width="13.140625" style="1" bestFit="1" customWidth="1"/>
    <col min="7176" max="7176" width="14.5703125" style="1" bestFit="1" customWidth="1"/>
    <col min="7177" max="7415" width="11.42578125" style="1"/>
    <col min="7416" max="7416" width="0" style="1" hidden="1" customWidth="1"/>
    <col min="7417" max="7417" width="67.85546875" style="1" customWidth="1"/>
    <col min="7418" max="7418" width="16.85546875" style="1" customWidth="1"/>
    <col min="7419" max="7428" width="0" style="1" hidden="1" customWidth="1"/>
    <col min="7429" max="7429" width="16.7109375" style="1" customWidth="1"/>
    <col min="7430" max="7430" width="15" style="1" bestFit="1" customWidth="1"/>
    <col min="7431" max="7431" width="13.140625" style="1" bestFit="1" customWidth="1"/>
    <col min="7432" max="7432" width="14.5703125" style="1" bestFit="1" customWidth="1"/>
    <col min="7433" max="7671" width="11.42578125" style="1"/>
    <col min="7672" max="7672" width="0" style="1" hidden="1" customWidth="1"/>
    <col min="7673" max="7673" width="67.85546875" style="1" customWidth="1"/>
    <col min="7674" max="7674" width="16.85546875" style="1" customWidth="1"/>
    <col min="7675" max="7684" width="0" style="1" hidden="1" customWidth="1"/>
    <col min="7685" max="7685" width="16.7109375" style="1" customWidth="1"/>
    <col min="7686" max="7686" width="15" style="1" bestFit="1" customWidth="1"/>
    <col min="7687" max="7687" width="13.140625" style="1" bestFit="1" customWidth="1"/>
    <col min="7688" max="7688" width="14.5703125" style="1" bestFit="1" customWidth="1"/>
    <col min="7689" max="7927" width="11.42578125" style="1"/>
    <col min="7928" max="7928" width="0" style="1" hidden="1" customWidth="1"/>
    <col min="7929" max="7929" width="67.85546875" style="1" customWidth="1"/>
    <col min="7930" max="7930" width="16.85546875" style="1" customWidth="1"/>
    <col min="7931" max="7940" width="0" style="1" hidden="1" customWidth="1"/>
    <col min="7941" max="7941" width="16.7109375" style="1" customWidth="1"/>
    <col min="7942" max="7942" width="15" style="1" bestFit="1" customWidth="1"/>
    <col min="7943" max="7943" width="13.140625" style="1" bestFit="1" customWidth="1"/>
    <col min="7944" max="7944" width="14.5703125" style="1" bestFit="1" customWidth="1"/>
    <col min="7945" max="8183" width="11.42578125" style="1"/>
    <col min="8184" max="8184" width="0" style="1" hidden="1" customWidth="1"/>
    <col min="8185" max="8185" width="67.85546875" style="1" customWidth="1"/>
    <col min="8186" max="8186" width="16.85546875" style="1" customWidth="1"/>
    <col min="8187" max="8196" width="0" style="1" hidden="1" customWidth="1"/>
    <col min="8197" max="8197" width="16.7109375" style="1" customWidth="1"/>
    <col min="8198" max="8198" width="15" style="1" bestFit="1" customWidth="1"/>
    <col min="8199" max="8199" width="13.140625" style="1" bestFit="1" customWidth="1"/>
    <col min="8200" max="8200" width="14.5703125" style="1" bestFit="1" customWidth="1"/>
    <col min="8201" max="8439" width="11.42578125" style="1"/>
    <col min="8440" max="8440" width="0" style="1" hidden="1" customWidth="1"/>
    <col min="8441" max="8441" width="67.85546875" style="1" customWidth="1"/>
    <col min="8442" max="8442" width="16.85546875" style="1" customWidth="1"/>
    <col min="8443" max="8452" width="0" style="1" hidden="1" customWidth="1"/>
    <col min="8453" max="8453" width="16.7109375" style="1" customWidth="1"/>
    <col min="8454" max="8454" width="15" style="1" bestFit="1" customWidth="1"/>
    <col min="8455" max="8455" width="13.140625" style="1" bestFit="1" customWidth="1"/>
    <col min="8456" max="8456" width="14.5703125" style="1" bestFit="1" customWidth="1"/>
    <col min="8457" max="8695" width="11.42578125" style="1"/>
    <col min="8696" max="8696" width="0" style="1" hidden="1" customWidth="1"/>
    <col min="8697" max="8697" width="67.85546875" style="1" customWidth="1"/>
    <col min="8698" max="8698" width="16.85546875" style="1" customWidth="1"/>
    <col min="8699" max="8708" width="0" style="1" hidden="1" customWidth="1"/>
    <col min="8709" max="8709" width="16.7109375" style="1" customWidth="1"/>
    <col min="8710" max="8710" width="15" style="1" bestFit="1" customWidth="1"/>
    <col min="8711" max="8711" width="13.140625" style="1" bestFit="1" customWidth="1"/>
    <col min="8712" max="8712" width="14.5703125" style="1" bestFit="1" customWidth="1"/>
    <col min="8713" max="8951" width="11.42578125" style="1"/>
    <col min="8952" max="8952" width="0" style="1" hidden="1" customWidth="1"/>
    <col min="8953" max="8953" width="67.85546875" style="1" customWidth="1"/>
    <col min="8954" max="8954" width="16.85546875" style="1" customWidth="1"/>
    <col min="8955" max="8964" width="0" style="1" hidden="1" customWidth="1"/>
    <col min="8965" max="8965" width="16.7109375" style="1" customWidth="1"/>
    <col min="8966" max="8966" width="15" style="1" bestFit="1" customWidth="1"/>
    <col min="8967" max="8967" width="13.140625" style="1" bestFit="1" customWidth="1"/>
    <col min="8968" max="8968" width="14.5703125" style="1" bestFit="1" customWidth="1"/>
    <col min="8969" max="9207" width="11.42578125" style="1"/>
    <col min="9208" max="9208" width="0" style="1" hidden="1" customWidth="1"/>
    <col min="9209" max="9209" width="67.85546875" style="1" customWidth="1"/>
    <col min="9210" max="9210" width="16.85546875" style="1" customWidth="1"/>
    <col min="9211" max="9220" width="0" style="1" hidden="1" customWidth="1"/>
    <col min="9221" max="9221" width="16.7109375" style="1" customWidth="1"/>
    <col min="9222" max="9222" width="15" style="1" bestFit="1" customWidth="1"/>
    <col min="9223" max="9223" width="13.140625" style="1" bestFit="1" customWidth="1"/>
    <col min="9224" max="9224" width="14.5703125" style="1" bestFit="1" customWidth="1"/>
    <col min="9225" max="9463" width="11.42578125" style="1"/>
    <col min="9464" max="9464" width="0" style="1" hidden="1" customWidth="1"/>
    <col min="9465" max="9465" width="67.85546875" style="1" customWidth="1"/>
    <col min="9466" max="9466" width="16.85546875" style="1" customWidth="1"/>
    <col min="9467" max="9476" width="0" style="1" hidden="1" customWidth="1"/>
    <col min="9477" max="9477" width="16.7109375" style="1" customWidth="1"/>
    <col min="9478" max="9478" width="15" style="1" bestFit="1" customWidth="1"/>
    <col min="9479" max="9479" width="13.140625" style="1" bestFit="1" customWidth="1"/>
    <col min="9480" max="9480" width="14.5703125" style="1" bestFit="1" customWidth="1"/>
    <col min="9481" max="9719" width="11.42578125" style="1"/>
    <col min="9720" max="9720" width="0" style="1" hidden="1" customWidth="1"/>
    <col min="9721" max="9721" width="67.85546875" style="1" customWidth="1"/>
    <col min="9722" max="9722" width="16.85546875" style="1" customWidth="1"/>
    <col min="9723" max="9732" width="0" style="1" hidden="1" customWidth="1"/>
    <col min="9733" max="9733" width="16.7109375" style="1" customWidth="1"/>
    <col min="9734" max="9734" width="15" style="1" bestFit="1" customWidth="1"/>
    <col min="9735" max="9735" width="13.140625" style="1" bestFit="1" customWidth="1"/>
    <col min="9736" max="9736" width="14.5703125" style="1" bestFit="1" customWidth="1"/>
    <col min="9737" max="9975" width="11.42578125" style="1"/>
    <col min="9976" max="9976" width="0" style="1" hidden="1" customWidth="1"/>
    <col min="9977" max="9977" width="67.85546875" style="1" customWidth="1"/>
    <col min="9978" max="9978" width="16.85546875" style="1" customWidth="1"/>
    <col min="9979" max="9988" width="0" style="1" hidden="1" customWidth="1"/>
    <col min="9989" max="9989" width="16.7109375" style="1" customWidth="1"/>
    <col min="9990" max="9990" width="15" style="1" bestFit="1" customWidth="1"/>
    <col min="9991" max="9991" width="13.140625" style="1" bestFit="1" customWidth="1"/>
    <col min="9992" max="9992" width="14.5703125" style="1" bestFit="1" customWidth="1"/>
    <col min="9993" max="10231" width="11.42578125" style="1"/>
    <col min="10232" max="10232" width="0" style="1" hidden="1" customWidth="1"/>
    <col min="10233" max="10233" width="67.85546875" style="1" customWidth="1"/>
    <col min="10234" max="10234" width="16.85546875" style="1" customWidth="1"/>
    <col min="10235" max="10244" width="0" style="1" hidden="1" customWidth="1"/>
    <col min="10245" max="10245" width="16.7109375" style="1" customWidth="1"/>
    <col min="10246" max="10246" width="15" style="1" bestFit="1" customWidth="1"/>
    <col min="10247" max="10247" width="13.140625" style="1" bestFit="1" customWidth="1"/>
    <col min="10248" max="10248" width="14.5703125" style="1" bestFit="1" customWidth="1"/>
    <col min="10249" max="10487" width="11.42578125" style="1"/>
    <col min="10488" max="10488" width="0" style="1" hidden="1" customWidth="1"/>
    <col min="10489" max="10489" width="67.85546875" style="1" customWidth="1"/>
    <col min="10490" max="10490" width="16.85546875" style="1" customWidth="1"/>
    <col min="10491" max="10500" width="0" style="1" hidden="1" customWidth="1"/>
    <col min="10501" max="10501" width="16.7109375" style="1" customWidth="1"/>
    <col min="10502" max="10502" width="15" style="1" bestFit="1" customWidth="1"/>
    <col min="10503" max="10503" width="13.140625" style="1" bestFit="1" customWidth="1"/>
    <col min="10504" max="10504" width="14.5703125" style="1" bestFit="1" customWidth="1"/>
    <col min="10505" max="10743" width="11.42578125" style="1"/>
    <col min="10744" max="10744" width="0" style="1" hidden="1" customWidth="1"/>
    <col min="10745" max="10745" width="67.85546875" style="1" customWidth="1"/>
    <col min="10746" max="10746" width="16.85546875" style="1" customWidth="1"/>
    <col min="10747" max="10756" width="0" style="1" hidden="1" customWidth="1"/>
    <col min="10757" max="10757" width="16.7109375" style="1" customWidth="1"/>
    <col min="10758" max="10758" width="15" style="1" bestFit="1" customWidth="1"/>
    <col min="10759" max="10759" width="13.140625" style="1" bestFit="1" customWidth="1"/>
    <col min="10760" max="10760" width="14.5703125" style="1" bestFit="1" customWidth="1"/>
    <col min="10761" max="10999" width="11.42578125" style="1"/>
    <col min="11000" max="11000" width="0" style="1" hidden="1" customWidth="1"/>
    <col min="11001" max="11001" width="67.85546875" style="1" customWidth="1"/>
    <col min="11002" max="11002" width="16.85546875" style="1" customWidth="1"/>
    <col min="11003" max="11012" width="0" style="1" hidden="1" customWidth="1"/>
    <col min="11013" max="11013" width="16.7109375" style="1" customWidth="1"/>
    <col min="11014" max="11014" width="15" style="1" bestFit="1" customWidth="1"/>
    <col min="11015" max="11015" width="13.140625" style="1" bestFit="1" customWidth="1"/>
    <col min="11016" max="11016" width="14.5703125" style="1" bestFit="1" customWidth="1"/>
    <col min="11017" max="11255" width="11.42578125" style="1"/>
    <col min="11256" max="11256" width="0" style="1" hidden="1" customWidth="1"/>
    <col min="11257" max="11257" width="67.85546875" style="1" customWidth="1"/>
    <col min="11258" max="11258" width="16.85546875" style="1" customWidth="1"/>
    <col min="11259" max="11268" width="0" style="1" hidden="1" customWidth="1"/>
    <col min="11269" max="11269" width="16.7109375" style="1" customWidth="1"/>
    <col min="11270" max="11270" width="15" style="1" bestFit="1" customWidth="1"/>
    <col min="11271" max="11271" width="13.140625" style="1" bestFit="1" customWidth="1"/>
    <col min="11272" max="11272" width="14.5703125" style="1" bestFit="1" customWidth="1"/>
    <col min="11273" max="11511" width="11.42578125" style="1"/>
    <col min="11512" max="11512" width="0" style="1" hidden="1" customWidth="1"/>
    <col min="11513" max="11513" width="67.85546875" style="1" customWidth="1"/>
    <col min="11514" max="11514" width="16.85546875" style="1" customWidth="1"/>
    <col min="11515" max="11524" width="0" style="1" hidden="1" customWidth="1"/>
    <col min="11525" max="11525" width="16.7109375" style="1" customWidth="1"/>
    <col min="11526" max="11526" width="15" style="1" bestFit="1" customWidth="1"/>
    <col min="11527" max="11527" width="13.140625" style="1" bestFit="1" customWidth="1"/>
    <col min="11528" max="11528" width="14.5703125" style="1" bestFit="1" customWidth="1"/>
    <col min="11529" max="11767" width="11.42578125" style="1"/>
    <col min="11768" max="11768" width="0" style="1" hidden="1" customWidth="1"/>
    <col min="11769" max="11769" width="67.85546875" style="1" customWidth="1"/>
    <col min="11770" max="11770" width="16.85546875" style="1" customWidth="1"/>
    <col min="11771" max="11780" width="0" style="1" hidden="1" customWidth="1"/>
    <col min="11781" max="11781" width="16.7109375" style="1" customWidth="1"/>
    <col min="11782" max="11782" width="15" style="1" bestFit="1" customWidth="1"/>
    <col min="11783" max="11783" width="13.140625" style="1" bestFit="1" customWidth="1"/>
    <col min="11784" max="11784" width="14.5703125" style="1" bestFit="1" customWidth="1"/>
    <col min="11785" max="12023" width="11.42578125" style="1"/>
    <col min="12024" max="12024" width="0" style="1" hidden="1" customWidth="1"/>
    <col min="12025" max="12025" width="67.85546875" style="1" customWidth="1"/>
    <col min="12026" max="12026" width="16.85546875" style="1" customWidth="1"/>
    <col min="12027" max="12036" width="0" style="1" hidden="1" customWidth="1"/>
    <col min="12037" max="12037" width="16.7109375" style="1" customWidth="1"/>
    <col min="12038" max="12038" width="15" style="1" bestFit="1" customWidth="1"/>
    <col min="12039" max="12039" width="13.140625" style="1" bestFit="1" customWidth="1"/>
    <col min="12040" max="12040" width="14.5703125" style="1" bestFit="1" customWidth="1"/>
    <col min="12041" max="12279" width="11.42578125" style="1"/>
    <col min="12280" max="12280" width="0" style="1" hidden="1" customWidth="1"/>
    <col min="12281" max="12281" width="67.85546875" style="1" customWidth="1"/>
    <col min="12282" max="12282" width="16.85546875" style="1" customWidth="1"/>
    <col min="12283" max="12292" width="0" style="1" hidden="1" customWidth="1"/>
    <col min="12293" max="12293" width="16.7109375" style="1" customWidth="1"/>
    <col min="12294" max="12294" width="15" style="1" bestFit="1" customWidth="1"/>
    <col min="12295" max="12295" width="13.140625" style="1" bestFit="1" customWidth="1"/>
    <col min="12296" max="12296" width="14.5703125" style="1" bestFit="1" customWidth="1"/>
    <col min="12297" max="12535" width="11.42578125" style="1"/>
    <col min="12536" max="12536" width="0" style="1" hidden="1" customWidth="1"/>
    <col min="12537" max="12537" width="67.85546875" style="1" customWidth="1"/>
    <col min="12538" max="12538" width="16.85546875" style="1" customWidth="1"/>
    <col min="12539" max="12548" width="0" style="1" hidden="1" customWidth="1"/>
    <col min="12549" max="12549" width="16.7109375" style="1" customWidth="1"/>
    <col min="12550" max="12550" width="15" style="1" bestFit="1" customWidth="1"/>
    <col min="12551" max="12551" width="13.140625" style="1" bestFit="1" customWidth="1"/>
    <col min="12552" max="12552" width="14.5703125" style="1" bestFit="1" customWidth="1"/>
    <col min="12553" max="12791" width="11.42578125" style="1"/>
    <col min="12792" max="12792" width="0" style="1" hidden="1" customWidth="1"/>
    <col min="12793" max="12793" width="67.85546875" style="1" customWidth="1"/>
    <col min="12794" max="12794" width="16.85546875" style="1" customWidth="1"/>
    <col min="12795" max="12804" width="0" style="1" hidden="1" customWidth="1"/>
    <col min="12805" max="12805" width="16.7109375" style="1" customWidth="1"/>
    <col min="12806" max="12806" width="15" style="1" bestFit="1" customWidth="1"/>
    <col min="12807" max="12807" width="13.140625" style="1" bestFit="1" customWidth="1"/>
    <col min="12808" max="12808" width="14.5703125" style="1" bestFit="1" customWidth="1"/>
    <col min="12809" max="13047" width="11.42578125" style="1"/>
    <col min="13048" max="13048" width="0" style="1" hidden="1" customWidth="1"/>
    <col min="13049" max="13049" width="67.85546875" style="1" customWidth="1"/>
    <col min="13050" max="13050" width="16.85546875" style="1" customWidth="1"/>
    <col min="13051" max="13060" width="0" style="1" hidden="1" customWidth="1"/>
    <col min="13061" max="13061" width="16.7109375" style="1" customWidth="1"/>
    <col min="13062" max="13062" width="15" style="1" bestFit="1" customWidth="1"/>
    <col min="13063" max="13063" width="13.140625" style="1" bestFit="1" customWidth="1"/>
    <col min="13064" max="13064" width="14.5703125" style="1" bestFit="1" customWidth="1"/>
    <col min="13065" max="13303" width="11.42578125" style="1"/>
    <col min="13304" max="13304" width="0" style="1" hidden="1" customWidth="1"/>
    <col min="13305" max="13305" width="67.85546875" style="1" customWidth="1"/>
    <col min="13306" max="13306" width="16.85546875" style="1" customWidth="1"/>
    <col min="13307" max="13316" width="0" style="1" hidden="1" customWidth="1"/>
    <col min="13317" max="13317" width="16.7109375" style="1" customWidth="1"/>
    <col min="13318" max="13318" width="15" style="1" bestFit="1" customWidth="1"/>
    <col min="13319" max="13319" width="13.140625" style="1" bestFit="1" customWidth="1"/>
    <col min="13320" max="13320" width="14.5703125" style="1" bestFit="1" customWidth="1"/>
    <col min="13321" max="13559" width="11.42578125" style="1"/>
    <col min="13560" max="13560" width="0" style="1" hidden="1" customWidth="1"/>
    <col min="13561" max="13561" width="67.85546875" style="1" customWidth="1"/>
    <col min="13562" max="13562" width="16.85546875" style="1" customWidth="1"/>
    <col min="13563" max="13572" width="0" style="1" hidden="1" customWidth="1"/>
    <col min="13573" max="13573" width="16.7109375" style="1" customWidth="1"/>
    <col min="13574" max="13574" width="15" style="1" bestFit="1" customWidth="1"/>
    <col min="13575" max="13575" width="13.140625" style="1" bestFit="1" customWidth="1"/>
    <col min="13576" max="13576" width="14.5703125" style="1" bestFit="1" customWidth="1"/>
    <col min="13577" max="13815" width="11.42578125" style="1"/>
    <col min="13816" max="13816" width="0" style="1" hidden="1" customWidth="1"/>
    <col min="13817" max="13817" width="67.85546875" style="1" customWidth="1"/>
    <col min="13818" max="13818" width="16.85546875" style="1" customWidth="1"/>
    <col min="13819" max="13828" width="0" style="1" hidden="1" customWidth="1"/>
    <col min="13829" max="13829" width="16.7109375" style="1" customWidth="1"/>
    <col min="13830" max="13830" width="15" style="1" bestFit="1" customWidth="1"/>
    <col min="13831" max="13831" width="13.140625" style="1" bestFit="1" customWidth="1"/>
    <col min="13832" max="13832" width="14.5703125" style="1" bestFit="1" customWidth="1"/>
    <col min="13833" max="14071" width="11.42578125" style="1"/>
    <col min="14072" max="14072" width="0" style="1" hidden="1" customWidth="1"/>
    <col min="14073" max="14073" width="67.85546875" style="1" customWidth="1"/>
    <col min="14074" max="14074" width="16.85546875" style="1" customWidth="1"/>
    <col min="14075" max="14084" width="0" style="1" hidden="1" customWidth="1"/>
    <col min="14085" max="14085" width="16.7109375" style="1" customWidth="1"/>
    <col min="14086" max="14086" width="15" style="1" bestFit="1" customWidth="1"/>
    <col min="14087" max="14087" width="13.140625" style="1" bestFit="1" customWidth="1"/>
    <col min="14088" max="14088" width="14.5703125" style="1" bestFit="1" customWidth="1"/>
    <col min="14089" max="14327" width="11.42578125" style="1"/>
    <col min="14328" max="14328" width="0" style="1" hidden="1" customWidth="1"/>
    <col min="14329" max="14329" width="67.85546875" style="1" customWidth="1"/>
    <col min="14330" max="14330" width="16.85546875" style="1" customWidth="1"/>
    <col min="14331" max="14340" width="0" style="1" hidden="1" customWidth="1"/>
    <col min="14341" max="14341" width="16.7109375" style="1" customWidth="1"/>
    <col min="14342" max="14342" width="15" style="1" bestFit="1" customWidth="1"/>
    <col min="14343" max="14343" width="13.140625" style="1" bestFit="1" customWidth="1"/>
    <col min="14344" max="14344" width="14.5703125" style="1" bestFit="1" customWidth="1"/>
    <col min="14345" max="14583" width="11.42578125" style="1"/>
    <col min="14584" max="14584" width="0" style="1" hidden="1" customWidth="1"/>
    <col min="14585" max="14585" width="67.85546875" style="1" customWidth="1"/>
    <col min="14586" max="14586" width="16.85546875" style="1" customWidth="1"/>
    <col min="14587" max="14596" width="0" style="1" hidden="1" customWidth="1"/>
    <col min="14597" max="14597" width="16.7109375" style="1" customWidth="1"/>
    <col min="14598" max="14598" width="15" style="1" bestFit="1" customWidth="1"/>
    <col min="14599" max="14599" width="13.140625" style="1" bestFit="1" customWidth="1"/>
    <col min="14600" max="14600" width="14.5703125" style="1" bestFit="1" customWidth="1"/>
    <col min="14601" max="14839" width="11.42578125" style="1"/>
    <col min="14840" max="14840" width="0" style="1" hidden="1" customWidth="1"/>
    <col min="14841" max="14841" width="67.85546875" style="1" customWidth="1"/>
    <col min="14842" max="14842" width="16.85546875" style="1" customWidth="1"/>
    <col min="14843" max="14852" width="0" style="1" hidden="1" customWidth="1"/>
    <col min="14853" max="14853" width="16.7109375" style="1" customWidth="1"/>
    <col min="14854" max="14854" width="15" style="1" bestFit="1" customWidth="1"/>
    <col min="14855" max="14855" width="13.140625" style="1" bestFit="1" customWidth="1"/>
    <col min="14856" max="14856" width="14.5703125" style="1" bestFit="1" customWidth="1"/>
    <col min="14857" max="15095" width="11.42578125" style="1"/>
    <col min="15096" max="15096" width="0" style="1" hidden="1" customWidth="1"/>
    <col min="15097" max="15097" width="67.85546875" style="1" customWidth="1"/>
    <col min="15098" max="15098" width="16.85546875" style="1" customWidth="1"/>
    <col min="15099" max="15108" width="0" style="1" hidden="1" customWidth="1"/>
    <col min="15109" max="15109" width="16.7109375" style="1" customWidth="1"/>
    <col min="15110" max="15110" width="15" style="1" bestFit="1" customWidth="1"/>
    <col min="15111" max="15111" width="13.140625" style="1" bestFit="1" customWidth="1"/>
    <col min="15112" max="15112" width="14.5703125" style="1" bestFit="1" customWidth="1"/>
    <col min="15113" max="15351" width="11.42578125" style="1"/>
    <col min="15352" max="15352" width="0" style="1" hidden="1" customWidth="1"/>
    <col min="15353" max="15353" width="67.85546875" style="1" customWidth="1"/>
    <col min="15354" max="15354" width="16.85546875" style="1" customWidth="1"/>
    <col min="15355" max="15364" width="0" style="1" hidden="1" customWidth="1"/>
    <col min="15365" max="15365" width="16.7109375" style="1" customWidth="1"/>
    <col min="15366" max="15366" width="15" style="1" bestFit="1" customWidth="1"/>
    <col min="15367" max="15367" width="13.140625" style="1" bestFit="1" customWidth="1"/>
    <col min="15368" max="15368" width="14.5703125" style="1" bestFit="1" customWidth="1"/>
    <col min="15369" max="15607" width="11.42578125" style="1"/>
    <col min="15608" max="15608" width="0" style="1" hidden="1" customWidth="1"/>
    <col min="15609" max="15609" width="67.85546875" style="1" customWidth="1"/>
    <col min="15610" max="15610" width="16.85546875" style="1" customWidth="1"/>
    <col min="15611" max="15620" width="0" style="1" hidden="1" customWidth="1"/>
    <col min="15621" max="15621" width="16.7109375" style="1" customWidth="1"/>
    <col min="15622" max="15622" width="15" style="1" bestFit="1" customWidth="1"/>
    <col min="15623" max="15623" width="13.140625" style="1" bestFit="1" customWidth="1"/>
    <col min="15624" max="15624" width="14.5703125" style="1" bestFit="1" customWidth="1"/>
    <col min="15625" max="15863" width="11.42578125" style="1"/>
    <col min="15864" max="15864" width="0" style="1" hidden="1" customWidth="1"/>
    <col min="15865" max="15865" width="67.85546875" style="1" customWidth="1"/>
    <col min="15866" max="15866" width="16.85546875" style="1" customWidth="1"/>
    <col min="15867" max="15876" width="0" style="1" hidden="1" customWidth="1"/>
    <col min="15877" max="15877" width="16.7109375" style="1" customWidth="1"/>
    <col min="15878" max="15878" width="15" style="1" bestFit="1" customWidth="1"/>
    <col min="15879" max="15879" width="13.140625" style="1" bestFit="1" customWidth="1"/>
    <col min="15880" max="15880" width="14.5703125" style="1" bestFit="1" customWidth="1"/>
    <col min="15881" max="16119" width="11.42578125" style="1"/>
    <col min="16120" max="16120" width="0" style="1" hidden="1" customWidth="1"/>
    <col min="16121" max="16121" width="67.85546875" style="1" customWidth="1"/>
    <col min="16122" max="16122" width="16.85546875" style="1" customWidth="1"/>
    <col min="16123" max="16132" width="0" style="1" hidden="1" customWidth="1"/>
    <col min="16133" max="16133" width="16.7109375" style="1" customWidth="1"/>
    <col min="16134" max="16134" width="15" style="1" bestFit="1" customWidth="1"/>
    <col min="16135" max="16135" width="13.140625" style="1" bestFit="1" customWidth="1"/>
    <col min="16136" max="16136" width="14.5703125" style="1" bestFit="1" customWidth="1"/>
    <col min="16137" max="16384" width="11.42578125" style="1"/>
  </cols>
  <sheetData>
    <row r="4" spans="2:24" ht="30.75" customHeight="1" x14ac:dyDescent="0.25">
      <c r="B4" s="72"/>
      <c r="C4" s="72"/>
      <c r="D4" s="7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2:24" ht="30.75" customHeight="1" x14ac:dyDescent="0.25"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2:24" ht="22.5" customHeight="1" x14ac:dyDescent="0.35">
      <c r="B6" s="73" t="s">
        <v>0</v>
      </c>
      <c r="C6" s="73"/>
      <c r="D6" s="7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2:24" ht="22.5" customHeight="1" x14ac:dyDescent="0.35">
      <c r="B7" s="73" t="s">
        <v>1</v>
      </c>
      <c r="C7" s="73"/>
      <c r="D7" s="7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2:24" ht="22.5" customHeight="1" x14ac:dyDescent="0.3">
      <c r="B8" s="4"/>
      <c r="C8" s="4"/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2:24" ht="22.5" customHeight="1" x14ac:dyDescent="0.25">
      <c r="B9" s="74" t="s">
        <v>2</v>
      </c>
      <c r="C9" s="74"/>
      <c r="D9" s="74"/>
      <c r="E9" s="7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2:24" ht="28.5" customHeight="1" x14ac:dyDescent="0.2">
      <c r="B10" s="5" t="s">
        <v>3</v>
      </c>
      <c r="C10" s="5" t="s">
        <v>4</v>
      </c>
      <c r="D10" s="5" t="s">
        <v>5</v>
      </c>
      <c r="E10" s="5" t="s">
        <v>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2:24" x14ac:dyDescent="0.2">
      <c r="B11" s="6"/>
      <c r="C11" s="6" t="s">
        <v>7</v>
      </c>
      <c r="D11" s="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2:24" x14ac:dyDescent="0.2">
      <c r="B12" s="7">
        <v>4001010000</v>
      </c>
      <c r="C12" s="8" t="s">
        <v>8</v>
      </c>
      <c r="D12" s="9">
        <v>713764060</v>
      </c>
      <c r="E12" s="10">
        <v>627038990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2:24" x14ac:dyDescent="0.2">
      <c r="B13" s="7">
        <v>4005010000</v>
      </c>
      <c r="C13" s="8" t="s">
        <v>9</v>
      </c>
      <c r="D13" s="9">
        <v>35000000</v>
      </c>
      <c r="E13" s="10">
        <v>37060000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2:24" x14ac:dyDescent="0.2">
      <c r="B14" s="7">
        <v>4005020000</v>
      </c>
      <c r="C14" s="11" t="s">
        <v>10</v>
      </c>
      <c r="D14" s="9">
        <v>1616360</v>
      </c>
      <c r="E14" s="10">
        <v>1103000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2:24" x14ac:dyDescent="0.2">
      <c r="B15" s="7">
        <v>4005030300</v>
      </c>
      <c r="C15" s="11" t="s">
        <v>11</v>
      </c>
      <c r="D15" s="9">
        <v>4573980</v>
      </c>
      <c r="E15" s="10">
        <v>4111500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2:24" x14ac:dyDescent="0.2">
      <c r="B16" s="7">
        <v>4005030400</v>
      </c>
      <c r="C16" s="11" t="s">
        <v>12</v>
      </c>
      <c r="D16" s="9">
        <v>4356980</v>
      </c>
      <c r="E16" s="10">
        <v>3373000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2:24" x14ac:dyDescent="0.2">
      <c r="B17" s="7">
        <v>4005030100</v>
      </c>
      <c r="C17" s="11" t="s">
        <v>13</v>
      </c>
      <c r="D17" s="9">
        <v>93861855</v>
      </c>
      <c r="E17" s="10">
        <v>97554000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2:24" x14ac:dyDescent="0.2">
      <c r="B18" s="7">
        <v>4005131200</v>
      </c>
      <c r="C18" s="11" t="s">
        <v>14</v>
      </c>
      <c r="D18" s="9">
        <v>2594400</v>
      </c>
      <c r="E18" s="10">
        <v>8208000</v>
      </c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2:24" x14ac:dyDescent="0.2">
      <c r="B19" s="7">
        <v>4005030800</v>
      </c>
      <c r="C19" s="11" t="s">
        <v>15</v>
      </c>
      <c r="D19" s="9">
        <v>90000000</v>
      </c>
      <c r="E19" s="13">
        <v>40862504.43</v>
      </c>
      <c r="F19" s="12"/>
      <c r="G19" s="12"/>
      <c r="H19" s="12"/>
      <c r="I19" s="12"/>
      <c r="J19" s="12"/>
      <c r="K19" s="1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2:24" x14ac:dyDescent="0.2">
      <c r="B20" s="7">
        <v>4005031600</v>
      </c>
      <c r="C20" s="11" t="s">
        <v>16</v>
      </c>
      <c r="D20" s="9">
        <v>10548016.4</v>
      </c>
      <c r="E20" s="10">
        <v>8395750</v>
      </c>
      <c r="F20" s="12"/>
      <c r="G20" s="12"/>
      <c r="H20" s="12"/>
      <c r="I20" s="12"/>
      <c r="J20" s="12"/>
      <c r="K20" s="1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2:24" x14ac:dyDescent="0.2">
      <c r="B21" s="7">
        <v>4005031300</v>
      </c>
      <c r="C21" s="11" t="s">
        <v>17</v>
      </c>
      <c r="D21" s="9">
        <v>38370</v>
      </c>
      <c r="E21" s="10">
        <v>119308</v>
      </c>
      <c r="F21" s="12"/>
      <c r="G21" s="12"/>
      <c r="H21" s="12"/>
      <c r="I21" s="12"/>
      <c r="J21" s="12"/>
      <c r="K21" s="1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2:24" x14ac:dyDescent="0.2">
      <c r="B22" s="7">
        <v>4005031100</v>
      </c>
      <c r="C22" s="11" t="s">
        <v>18</v>
      </c>
      <c r="D22" s="9">
        <v>576000</v>
      </c>
      <c r="E22" s="10">
        <v>1803600</v>
      </c>
      <c r="F22" s="12"/>
      <c r="G22" s="12"/>
      <c r="H22" s="12"/>
      <c r="I22" s="12"/>
      <c r="J22" s="12"/>
      <c r="K22" s="1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2:24" x14ac:dyDescent="0.2">
      <c r="B23" s="7">
        <v>4005031800</v>
      </c>
      <c r="C23" s="11" t="s">
        <v>19</v>
      </c>
      <c r="D23" s="9">
        <v>2477960</v>
      </c>
      <c r="E23" s="10">
        <v>4563250</v>
      </c>
      <c r="F23" s="12"/>
      <c r="G23" s="12"/>
      <c r="H23" s="12"/>
      <c r="I23" s="12"/>
      <c r="J23" s="12"/>
      <c r="K23" s="1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2:24" x14ac:dyDescent="0.2">
      <c r="B24" s="7">
        <v>4002000000</v>
      </c>
      <c r="C24" s="11" t="s">
        <v>20</v>
      </c>
      <c r="D24" s="9">
        <v>33000000</v>
      </c>
      <c r="E24" s="10">
        <v>26537725.079999998</v>
      </c>
      <c r="F24" s="12"/>
      <c r="G24" s="12"/>
      <c r="H24" s="12"/>
      <c r="I24" s="12"/>
      <c r="J24" s="12"/>
      <c r="K24" s="1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2:24" x14ac:dyDescent="0.2">
      <c r="B25" s="7">
        <v>4002000000</v>
      </c>
      <c r="C25" s="11" t="s">
        <v>21</v>
      </c>
      <c r="D25" s="14">
        <v>17550000</v>
      </c>
      <c r="E25" s="15">
        <v>34884505.880000003</v>
      </c>
      <c r="F25" s="12"/>
      <c r="G25" s="12"/>
      <c r="H25" s="12"/>
      <c r="I25" s="12"/>
      <c r="J25" s="12"/>
      <c r="K25" s="1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2:24" x14ac:dyDescent="0.2">
      <c r="B26" s="7"/>
      <c r="C26" s="16" t="s">
        <v>22</v>
      </c>
      <c r="D26" s="17">
        <f>SUM(D12:D25)</f>
        <v>1009957981.4</v>
      </c>
      <c r="E26" s="17">
        <f>SUM(E12:E25)</f>
        <v>895615133.38999999</v>
      </c>
      <c r="F26" s="12"/>
      <c r="G26" s="12"/>
      <c r="H26" s="12"/>
      <c r="I26" s="12"/>
      <c r="J26" s="12"/>
      <c r="K26" s="1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2:24" x14ac:dyDescent="0.2">
      <c r="B27" s="6"/>
      <c r="C27" s="6" t="s">
        <v>23</v>
      </c>
      <c r="D27" s="18"/>
      <c r="E27" s="2"/>
      <c r="F27" s="12"/>
      <c r="G27" s="12"/>
      <c r="H27" s="12"/>
      <c r="I27" s="12"/>
      <c r="J27" s="12"/>
      <c r="K27" s="1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x14ac:dyDescent="0.2">
      <c r="B28" s="7">
        <v>4006010000</v>
      </c>
      <c r="C28" s="19" t="s">
        <v>24</v>
      </c>
      <c r="D28" s="9">
        <v>1008453.44</v>
      </c>
      <c r="E28" s="10">
        <v>685313.3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x14ac:dyDescent="0.2">
      <c r="B29" s="7">
        <v>4006010000</v>
      </c>
      <c r="C29" s="19" t="s">
        <v>25</v>
      </c>
      <c r="D29" s="9">
        <v>1121781.53</v>
      </c>
      <c r="E29" s="10">
        <v>269825.17000000004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2:24" x14ac:dyDescent="0.2">
      <c r="B30" s="7">
        <v>1004000000</v>
      </c>
      <c r="C30" s="20" t="s">
        <v>26</v>
      </c>
      <c r="D30" s="9">
        <v>30000000</v>
      </c>
      <c r="E30" s="9">
        <v>20996978.149999999</v>
      </c>
      <c r="F30" s="12"/>
      <c r="G30" s="12"/>
      <c r="H30" s="12"/>
      <c r="I30" s="12"/>
      <c r="J30" s="12"/>
      <c r="K30" s="1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2:24" ht="14.25" customHeight="1" x14ac:dyDescent="0.25">
      <c r="B31" s="7">
        <v>1002010000</v>
      </c>
      <c r="C31" s="21" t="s">
        <v>27</v>
      </c>
      <c r="D31" s="10">
        <v>15000000</v>
      </c>
      <c r="E31" s="10">
        <v>9427314.9399999995</v>
      </c>
      <c r="F31" s="22"/>
      <c r="G31" s="23"/>
      <c r="H31" s="24"/>
      <c r="I31" s="12"/>
      <c r="J31" s="12"/>
      <c r="K31" s="1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2:24" ht="12.75" thickBot="1" x14ac:dyDescent="0.25">
      <c r="B32" s="6"/>
      <c r="C32" s="7" t="s">
        <v>28</v>
      </c>
      <c r="D32" s="25">
        <f>SUM(D28:D31)</f>
        <v>47130234.969999999</v>
      </c>
      <c r="E32" s="25">
        <f>SUM(E28:E31)</f>
        <v>31379431.559999995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2:24" ht="13.5" thickTop="1" thickBot="1" x14ac:dyDescent="0.25">
      <c r="B33" s="6"/>
      <c r="C33" s="26" t="s">
        <v>29</v>
      </c>
      <c r="D33" s="27">
        <f>+D32+D26</f>
        <v>1057088216.37</v>
      </c>
      <c r="E33" s="27">
        <f>+E32+E26</f>
        <v>926994564.94999993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ht="12.75" thickTop="1" x14ac:dyDescent="0.2">
      <c r="B34" s="6"/>
      <c r="C34" s="6"/>
      <c r="D34" s="28" t="s">
        <v>30</v>
      </c>
      <c r="E34" s="29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x14ac:dyDescent="0.2">
      <c r="B35" s="6"/>
      <c r="C35" s="6"/>
      <c r="D35" s="28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2:24" x14ac:dyDescent="0.2">
      <c r="B36" s="6"/>
      <c r="C36" s="6"/>
      <c r="D36" s="28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2:24" x14ac:dyDescent="0.2">
      <c r="B37" s="6"/>
      <c r="C37" s="6"/>
      <c r="D37" s="28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2:24" ht="18.75" customHeight="1" x14ac:dyDescent="0.25">
      <c r="B38" s="74" t="s">
        <v>31</v>
      </c>
      <c r="C38" s="74"/>
      <c r="D38" s="74"/>
      <c r="E38" s="74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2:24" ht="26.25" customHeight="1" x14ac:dyDescent="0.2">
      <c r="B39" s="5" t="s">
        <v>3</v>
      </c>
      <c r="C39" s="5" t="s">
        <v>4</v>
      </c>
      <c r="D39" s="5" t="s">
        <v>32</v>
      </c>
      <c r="E39" s="5" t="s">
        <v>6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2:24" ht="18.75" customHeight="1" x14ac:dyDescent="0.2">
      <c r="B40" s="6"/>
      <c r="C40" s="30" t="s">
        <v>33</v>
      </c>
      <c r="D40" s="28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2:24" x14ac:dyDescent="0.2">
      <c r="B41" s="7">
        <v>5001010000</v>
      </c>
      <c r="C41" s="8" t="s">
        <v>9</v>
      </c>
      <c r="D41" s="9">
        <f>+D13</f>
        <v>35000000</v>
      </c>
      <c r="E41" s="9">
        <v>34725488.18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2:24" x14ac:dyDescent="0.2">
      <c r="B42" s="7">
        <v>5001020000</v>
      </c>
      <c r="C42" s="8" t="s">
        <v>34</v>
      </c>
      <c r="D42" s="9">
        <v>11500000</v>
      </c>
      <c r="E42" s="9">
        <v>9934665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2:24" x14ac:dyDescent="0.2">
      <c r="B43" s="7">
        <v>5001090000</v>
      </c>
      <c r="C43" s="8" t="s">
        <v>16</v>
      </c>
      <c r="D43" s="9">
        <f>+'[1]COSTO DE INGRESOS ADMINIOSTRATI'!C42</f>
        <v>7200000</v>
      </c>
      <c r="E43" s="9">
        <v>7581396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2:24" x14ac:dyDescent="0.2">
      <c r="B44" s="7"/>
      <c r="C44" s="31" t="s">
        <v>35</v>
      </c>
      <c r="D44" s="13"/>
      <c r="E44" s="1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2:24" x14ac:dyDescent="0.2">
      <c r="B45" s="7">
        <v>5001050000</v>
      </c>
      <c r="C45" s="32" t="s">
        <v>36</v>
      </c>
      <c r="D45" s="13">
        <v>90000000</v>
      </c>
      <c r="E45" s="13">
        <v>40862504.43</v>
      </c>
      <c r="F45" s="33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2:24" x14ac:dyDescent="0.2">
      <c r="B46" s="7">
        <v>5001050000</v>
      </c>
      <c r="C46" s="32" t="s">
        <v>37</v>
      </c>
      <c r="D46" s="13">
        <v>20000000</v>
      </c>
      <c r="E46" s="13">
        <v>17209289.859999999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2:24" x14ac:dyDescent="0.2">
      <c r="B47" s="7">
        <v>6007160000</v>
      </c>
      <c r="C47" s="32" t="s">
        <v>38</v>
      </c>
      <c r="D47" s="13">
        <f>20000000-3000000+3000000</f>
        <v>20000000</v>
      </c>
      <c r="E47" s="13">
        <v>21806161.280000001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2:24" x14ac:dyDescent="0.2">
      <c r="B48" s="7">
        <v>5001060000</v>
      </c>
      <c r="C48" s="32" t="s">
        <v>39</v>
      </c>
      <c r="D48" s="13">
        <v>37000000</v>
      </c>
      <c r="E48" s="13">
        <v>35511698.300000004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2:24" x14ac:dyDescent="0.2">
      <c r="B49" s="7">
        <v>5001060000</v>
      </c>
      <c r="C49" s="32" t="s">
        <v>40</v>
      </c>
      <c r="D49" s="13">
        <v>33000000</v>
      </c>
      <c r="E49" s="13">
        <v>26537725.079999998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2:24" x14ac:dyDescent="0.2">
      <c r="B50" s="7">
        <v>5001040000</v>
      </c>
      <c r="C50" s="32" t="s">
        <v>41</v>
      </c>
      <c r="D50" s="15">
        <v>17550000</v>
      </c>
      <c r="E50" s="15">
        <v>35540039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2:24" x14ac:dyDescent="0.2">
      <c r="B51" s="6"/>
      <c r="C51" s="7" t="s">
        <v>42</v>
      </c>
      <c r="D51" s="17">
        <f>SUM(D41:D50)</f>
        <v>271250000</v>
      </c>
      <c r="E51" s="17">
        <f>SUM(E41:E50)</f>
        <v>229708967.13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2:24" x14ac:dyDescent="0.2">
      <c r="B52" s="6"/>
      <c r="C52" s="6"/>
      <c r="D52" s="2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2:24" x14ac:dyDescent="0.2">
      <c r="B53" s="6"/>
      <c r="C53" s="6" t="s">
        <v>43</v>
      </c>
      <c r="D53" s="3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2:24" x14ac:dyDescent="0.2">
      <c r="B54" s="7">
        <v>6002010000</v>
      </c>
      <c r="C54" s="8" t="s">
        <v>44</v>
      </c>
      <c r="D54" s="35">
        <v>263347467.20000002</v>
      </c>
      <c r="E54" s="35">
        <v>224752185.16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2:24" x14ac:dyDescent="0.2">
      <c r="B55" s="7">
        <v>6002020000</v>
      </c>
      <c r="C55" s="8" t="s">
        <v>45</v>
      </c>
      <c r="D55" s="35">
        <v>93936041.55024001</v>
      </c>
      <c r="E55" s="35">
        <v>92987125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2:24" x14ac:dyDescent="0.2">
      <c r="B56" s="7">
        <v>6002020100</v>
      </c>
      <c r="C56" s="36" t="s">
        <v>46</v>
      </c>
      <c r="D56" s="35">
        <v>4000000</v>
      </c>
      <c r="E56" s="35">
        <v>20121623.93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2:24" x14ac:dyDescent="0.2">
      <c r="B57" s="7">
        <v>6002030200</v>
      </c>
      <c r="C57" s="8" t="s">
        <v>47</v>
      </c>
      <c r="D57" s="35">
        <v>21945622.266666669</v>
      </c>
      <c r="E57" s="35">
        <v>20131417.98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x14ac:dyDescent="0.2">
      <c r="B58" s="7">
        <v>6002050100</v>
      </c>
      <c r="C58" s="8" t="s">
        <v>48</v>
      </c>
      <c r="D58" s="35">
        <v>3390006</v>
      </c>
      <c r="E58" s="35">
        <v>1250482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2:24" x14ac:dyDescent="0.2">
      <c r="B59" s="7">
        <v>6002050200</v>
      </c>
      <c r="C59" s="8" t="s">
        <v>49</v>
      </c>
      <c r="D59" s="35">
        <v>8000000</v>
      </c>
      <c r="E59" s="35">
        <v>4764060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2:24" x14ac:dyDescent="0.2">
      <c r="B60" s="7">
        <v>6002050300</v>
      </c>
      <c r="C60" s="8" t="s">
        <v>50</v>
      </c>
      <c r="D60" s="35">
        <v>2416355</v>
      </c>
      <c r="E60" s="35">
        <v>1805539.97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x14ac:dyDescent="0.2">
      <c r="B61" s="7">
        <v>6002050400</v>
      </c>
      <c r="C61" s="8" t="s">
        <v>51</v>
      </c>
      <c r="D61" s="35">
        <v>6000000</v>
      </c>
      <c r="E61" s="35">
        <v>2947749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2:24" x14ac:dyDescent="0.2">
      <c r="B62" s="7">
        <v>6002060000</v>
      </c>
      <c r="C62" s="8" t="s">
        <v>52</v>
      </c>
      <c r="D62" s="35">
        <v>1143262</v>
      </c>
      <c r="E62" s="35">
        <v>1400595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2:24" x14ac:dyDescent="0.2">
      <c r="B63" s="7">
        <v>6002080100</v>
      </c>
      <c r="C63" s="8" t="s">
        <v>53</v>
      </c>
      <c r="D63" s="35">
        <v>1600000</v>
      </c>
      <c r="E63" s="35">
        <v>1544647.04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x14ac:dyDescent="0.2">
      <c r="B64" s="7">
        <v>6002080200</v>
      </c>
      <c r="C64" s="8" t="s">
        <v>54</v>
      </c>
      <c r="D64" s="35">
        <v>1200000</v>
      </c>
      <c r="E64" s="35">
        <v>1213992.99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2:24" x14ac:dyDescent="0.2">
      <c r="B65" s="7">
        <v>6002080300</v>
      </c>
      <c r="C65" s="8" t="s">
        <v>55</v>
      </c>
      <c r="D65" s="35">
        <v>60000</v>
      </c>
      <c r="E65" s="35">
        <v>51558.99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2:24" x14ac:dyDescent="0.2">
      <c r="B66" s="7">
        <v>6002080600</v>
      </c>
      <c r="C66" s="8" t="s">
        <v>56</v>
      </c>
      <c r="D66" s="35">
        <v>150000</v>
      </c>
      <c r="E66" s="35">
        <v>100255.98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x14ac:dyDescent="0.2">
      <c r="B67" s="7">
        <v>6002080900</v>
      </c>
      <c r="C67" s="8" t="s">
        <v>57</v>
      </c>
      <c r="D67" s="35">
        <v>150000</v>
      </c>
      <c r="E67" s="35">
        <v>125184.05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2:24" x14ac:dyDescent="0.2">
      <c r="B68" s="7">
        <v>6001081000</v>
      </c>
      <c r="C68" s="8" t="s">
        <v>58</v>
      </c>
      <c r="D68" s="35">
        <v>250000</v>
      </c>
      <c r="E68" s="35">
        <v>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2:24" x14ac:dyDescent="0.2">
      <c r="B69" s="7">
        <v>6002090000</v>
      </c>
      <c r="C69" s="8" t="s">
        <v>59</v>
      </c>
      <c r="D69" s="35">
        <v>7063525.3700000001</v>
      </c>
      <c r="E69" s="35">
        <v>6648605.4299999997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2:24" x14ac:dyDescent="0.2">
      <c r="B70" s="7">
        <v>6002100000</v>
      </c>
      <c r="C70" s="8" t="s">
        <v>60</v>
      </c>
      <c r="D70" s="35">
        <v>25000000</v>
      </c>
      <c r="E70" s="35">
        <v>20457525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2:24" x14ac:dyDescent="0.2">
      <c r="B71" s="7">
        <v>6002110000</v>
      </c>
      <c r="C71" s="8" t="s">
        <v>61</v>
      </c>
      <c r="D71" s="35">
        <v>1323355</v>
      </c>
      <c r="E71" s="35">
        <v>1015067.3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2:24" x14ac:dyDescent="0.2">
      <c r="B72" s="7">
        <v>6002120000</v>
      </c>
      <c r="C72" s="8" t="s">
        <v>62</v>
      </c>
      <c r="D72" s="35">
        <v>2750000</v>
      </c>
      <c r="E72" s="35">
        <v>941186.63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2:24" x14ac:dyDescent="0.2">
      <c r="B73" s="7">
        <v>6002160000</v>
      </c>
      <c r="C73" s="8" t="s">
        <v>63</v>
      </c>
      <c r="D73" s="35">
        <v>10000000</v>
      </c>
      <c r="E73" s="35">
        <v>13958007.969999999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2:24" x14ac:dyDescent="0.2">
      <c r="B74" s="7">
        <v>6002170000</v>
      </c>
      <c r="C74" s="8" t="s">
        <v>64</v>
      </c>
      <c r="D74" s="35">
        <v>1589259</v>
      </c>
      <c r="E74" s="35">
        <v>1315880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2:24" x14ac:dyDescent="0.2">
      <c r="B75" s="7">
        <v>6002170000</v>
      </c>
      <c r="C75" s="8" t="s">
        <v>65</v>
      </c>
      <c r="D75" s="35">
        <v>800000</v>
      </c>
      <c r="E75" s="35">
        <v>800000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2:24" x14ac:dyDescent="0.2">
      <c r="B76" s="7">
        <v>6002200000</v>
      </c>
      <c r="C76" s="8" t="s">
        <v>66</v>
      </c>
      <c r="D76" s="35">
        <v>16000000</v>
      </c>
      <c r="E76" s="35">
        <v>22542237.77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2:24" x14ac:dyDescent="0.2">
      <c r="B77" s="7">
        <v>6002220000</v>
      </c>
      <c r="C77" s="8" t="s">
        <v>67</v>
      </c>
      <c r="D77" s="35">
        <v>2000000</v>
      </c>
      <c r="E77" s="35">
        <v>250400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2:24" x14ac:dyDescent="0.2">
      <c r="B78" s="7">
        <v>6002150000</v>
      </c>
      <c r="C78" s="8" t="s">
        <v>68</v>
      </c>
      <c r="D78" s="35">
        <v>3000000</v>
      </c>
      <c r="E78" s="35">
        <v>489654.87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2:24" x14ac:dyDescent="0.2">
      <c r="B79" s="7">
        <v>6002180000</v>
      </c>
      <c r="C79" s="8" t="s">
        <v>69</v>
      </c>
      <c r="D79" s="35">
        <v>1500000</v>
      </c>
      <c r="E79" s="35">
        <v>1150273.8899999999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2:24" x14ac:dyDescent="0.2">
      <c r="B80" s="7">
        <v>6002180100</v>
      </c>
      <c r="C80" s="8" t="s">
        <v>70</v>
      </c>
      <c r="D80" s="35">
        <v>400000</v>
      </c>
      <c r="E80" s="35">
        <v>3084500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2:24" x14ac:dyDescent="0.2">
      <c r="B81" s="7">
        <v>6002430000</v>
      </c>
      <c r="C81" s="8" t="s">
        <v>71</v>
      </c>
      <c r="D81" s="37">
        <v>550000</v>
      </c>
      <c r="E81" s="37">
        <v>690179.8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2:24" x14ac:dyDescent="0.2">
      <c r="B82" s="7">
        <v>6002440000</v>
      </c>
      <c r="C82" s="8" t="s">
        <v>72</v>
      </c>
      <c r="D82" s="35">
        <v>200000</v>
      </c>
      <c r="E82" s="35">
        <v>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2:24" x14ac:dyDescent="0.2">
      <c r="B83" s="7">
        <v>6002050600</v>
      </c>
      <c r="C83" s="8" t="s">
        <v>73</v>
      </c>
      <c r="D83" s="35">
        <v>2000000</v>
      </c>
      <c r="E83" s="35">
        <v>1832328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2:24" x14ac:dyDescent="0.2">
      <c r="B84" s="7">
        <v>6002210000</v>
      </c>
      <c r="C84" s="8" t="s">
        <v>74</v>
      </c>
      <c r="D84" s="35">
        <v>500000</v>
      </c>
      <c r="E84" s="35">
        <v>660745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2:24" x14ac:dyDescent="0.2">
      <c r="B85" s="7">
        <v>6002440000</v>
      </c>
      <c r="C85" s="8" t="s">
        <v>75</v>
      </c>
      <c r="D85" s="35">
        <v>600000</v>
      </c>
      <c r="E85" s="35">
        <v>604195.05000000005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2:24" x14ac:dyDescent="0.2">
      <c r="B86" s="7">
        <v>6002070000</v>
      </c>
      <c r="C86" s="8" t="s">
        <v>76</v>
      </c>
      <c r="D86" s="35">
        <v>3840000</v>
      </c>
      <c r="E86" s="35">
        <v>4071650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2:24" x14ac:dyDescent="0.2">
      <c r="B87" s="7">
        <v>6003050000</v>
      </c>
      <c r="C87" s="8" t="s">
        <v>77</v>
      </c>
      <c r="D87" s="35">
        <v>600000</v>
      </c>
      <c r="E87" s="35">
        <v>173095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x14ac:dyDescent="0.2">
      <c r="B88" s="7">
        <v>6002500000</v>
      </c>
      <c r="C88" s="8" t="s">
        <v>78</v>
      </c>
      <c r="D88" s="35">
        <v>120000</v>
      </c>
      <c r="E88" s="35">
        <v>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2:24" x14ac:dyDescent="0.2">
      <c r="B89" s="7">
        <v>6002510000</v>
      </c>
      <c r="C89" s="8" t="s">
        <v>79</v>
      </c>
      <c r="D89" s="37">
        <v>65000000</v>
      </c>
      <c r="E89" s="37">
        <v>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2:24" x14ac:dyDescent="0.2">
      <c r="B90" s="7">
        <v>6007170000</v>
      </c>
      <c r="C90" s="8" t="s">
        <v>80</v>
      </c>
      <c r="D90" s="35">
        <v>8000000</v>
      </c>
      <c r="E90" s="35">
        <v>7024984.1299999999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2:24" x14ac:dyDescent="0.2">
      <c r="B91" s="7">
        <v>6002370000</v>
      </c>
      <c r="C91" s="8" t="s">
        <v>81</v>
      </c>
      <c r="D91" s="38">
        <v>1080000</v>
      </c>
      <c r="E91" s="38">
        <v>720000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2:24" x14ac:dyDescent="0.2">
      <c r="B92" s="6"/>
      <c r="C92" s="7" t="s">
        <v>82</v>
      </c>
      <c r="D92" s="39">
        <f>SUM(D54:D91)</f>
        <v>561504893.38690662</v>
      </c>
      <c r="E92" s="39">
        <f>SUM(E54:E91)</f>
        <v>461626932.93000007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x14ac:dyDescent="0.2">
      <c r="B93" s="6"/>
      <c r="C93" s="6"/>
      <c r="D93" s="28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x14ac:dyDescent="0.2">
      <c r="B94" s="6"/>
      <c r="C94" s="6" t="s">
        <v>83</v>
      </c>
      <c r="D94" s="3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2:24" x14ac:dyDescent="0.2">
      <c r="B95" s="7">
        <v>6001010000</v>
      </c>
      <c r="C95" s="8" t="s">
        <v>84</v>
      </c>
      <c r="D95" s="35">
        <v>12000000</v>
      </c>
      <c r="E95" s="35">
        <v>20846792.109999999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2:24" x14ac:dyDescent="0.2">
      <c r="B96" s="7">
        <v>6001030100</v>
      </c>
      <c r="C96" s="8" t="s">
        <v>85</v>
      </c>
      <c r="D96" s="35">
        <v>1500000</v>
      </c>
      <c r="E96" s="35">
        <v>1330000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2:24" x14ac:dyDescent="0.2">
      <c r="B97" s="40">
        <v>6001200000</v>
      </c>
      <c r="C97" s="41" t="s">
        <v>86</v>
      </c>
      <c r="D97" s="13">
        <v>25000000</v>
      </c>
      <c r="E97" s="13">
        <v>29036383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2:24" x14ac:dyDescent="0.2">
      <c r="B98" s="7">
        <v>6001080000</v>
      </c>
      <c r="C98" s="8" t="s">
        <v>87</v>
      </c>
      <c r="D98" s="35">
        <v>1250000</v>
      </c>
      <c r="E98" s="35">
        <v>1141320.1100000001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2:24" x14ac:dyDescent="0.2">
      <c r="B99" s="7">
        <v>6001090000</v>
      </c>
      <c r="C99" s="8" t="s">
        <v>88</v>
      </c>
      <c r="D99" s="35">
        <v>2500000</v>
      </c>
      <c r="E99" s="35">
        <v>2906261.05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2:24" x14ac:dyDescent="0.2">
      <c r="B100" s="7">
        <v>6001100000</v>
      </c>
      <c r="C100" s="8" t="s">
        <v>89</v>
      </c>
      <c r="D100" s="35">
        <v>3000000</v>
      </c>
      <c r="E100" s="35">
        <v>2768174.21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2:24" x14ac:dyDescent="0.2">
      <c r="B101" s="7">
        <v>6001110000</v>
      </c>
      <c r="C101" s="8" t="s">
        <v>90</v>
      </c>
      <c r="D101" s="35">
        <v>250000</v>
      </c>
      <c r="E101" s="35">
        <v>165250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2:24" x14ac:dyDescent="0.2">
      <c r="B102" s="7">
        <v>6001140000</v>
      </c>
      <c r="C102" s="8" t="s">
        <v>91</v>
      </c>
      <c r="D102" s="35">
        <v>5000000</v>
      </c>
      <c r="E102" s="35">
        <v>5220370.51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2:24" x14ac:dyDescent="0.2">
      <c r="B103" s="7">
        <v>6001070000</v>
      </c>
      <c r="C103" s="8" t="s">
        <v>92</v>
      </c>
      <c r="D103" s="35">
        <v>13000000</v>
      </c>
      <c r="E103" s="35">
        <v>12553696.67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2:24" x14ac:dyDescent="0.2">
      <c r="B104" s="7">
        <v>6007020300</v>
      </c>
      <c r="C104" s="8" t="s">
        <v>93</v>
      </c>
      <c r="D104" s="35">
        <v>4500000</v>
      </c>
      <c r="E104" s="35">
        <v>4087245.37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2:24" x14ac:dyDescent="0.2">
      <c r="B105" s="7">
        <v>6007020100</v>
      </c>
      <c r="C105" s="8" t="s">
        <v>94</v>
      </c>
      <c r="D105" s="35">
        <v>1200000</v>
      </c>
      <c r="E105" s="35">
        <v>906456.7</v>
      </c>
    </row>
    <row r="106" spans="2:24" x14ac:dyDescent="0.2">
      <c r="B106" s="7">
        <v>6001190000</v>
      </c>
      <c r="C106" s="8" t="s">
        <v>95</v>
      </c>
      <c r="D106" s="35">
        <v>350000</v>
      </c>
      <c r="E106" s="35">
        <v>1051820</v>
      </c>
    </row>
    <row r="107" spans="2:24" ht="12" customHeight="1" x14ac:dyDescent="0.2">
      <c r="B107" s="7">
        <v>6001121000</v>
      </c>
      <c r="C107" s="42" t="s">
        <v>96</v>
      </c>
      <c r="D107" s="35">
        <v>8160000</v>
      </c>
      <c r="E107" s="35">
        <v>8925000</v>
      </c>
    </row>
    <row r="108" spans="2:24" x14ac:dyDescent="0.2">
      <c r="B108" s="7">
        <v>6001060000</v>
      </c>
      <c r="C108" s="8" t="s">
        <v>97</v>
      </c>
      <c r="D108" s="43">
        <v>1340000</v>
      </c>
      <c r="E108" s="43">
        <v>1848757.0700000003</v>
      </c>
    </row>
    <row r="109" spans="2:24" x14ac:dyDescent="0.2">
      <c r="B109" s="6"/>
      <c r="C109" s="7" t="s">
        <v>82</v>
      </c>
      <c r="D109" s="39">
        <f>SUM(D95:D108)</f>
        <v>79050000</v>
      </c>
      <c r="E109" s="39">
        <f>SUM(E95:E108)</f>
        <v>92787526.800000012</v>
      </c>
      <c r="F109" s="44"/>
    </row>
    <row r="110" spans="2:24" x14ac:dyDescent="0.2">
      <c r="B110" s="6"/>
      <c r="C110" s="6"/>
      <c r="D110" s="3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2:24" x14ac:dyDescent="0.2">
      <c r="B111" s="6"/>
      <c r="C111" s="6" t="s">
        <v>98</v>
      </c>
      <c r="D111" s="3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2:24" x14ac:dyDescent="0.2">
      <c r="B112" s="7">
        <v>6004010000</v>
      </c>
      <c r="C112" s="8" t="s">
        <v>99</v>
      </c>
      <c r="D112" s="35">
        <f>+'[1]PROGRAMA ASAMBLEAS'!D21</f>
        <v>4500000</v>
      </c>
      <c r="E112" s="35">
        <v>2729171.52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2:24" x14ac:dyDescent="0.2">
      <c r="B113" s="7">
        <v>6004030000</v>
      </c>
      <c r="C113" s="8" t="s">
        <v>100</v>
      </c>
      <c r="D113" s="35">
        <f>+'[1]PROGRAMA ASAMBLEAS'!D36</f>
        <v>5000000</v>
      </c>
      <c r="E113" s="35">
        <v>4152000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2:24" x14ac:dyDescent="0.2">
      <c r="B114" s="7">
        <v>6004040000</v>
      </c>
      <c r="C114" s="8" t="s">
        <v>101</v>
      </c>
      <c r="D114" s="38">
        <f>+'[1]PROGRAMA ASAMBLEAS'!D50</f>
        <v>1000000</v>
      </c>
      <c r="E114" s="38">
        <v>1441229.17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2:24" x14ac:dyDescent="0.2">
      <c r="B115" s="6"/>
      <c r="C115" s="7" t="s">
        <v>82</v>
      </c>
      <c r="D115" s="45">
        <f>SUM(D112:D114)</f>
        <v>10500000</v>
      </c>
      <c r="E115" s="45">
        <f>SUM(E112:E114)</f>
        <v>8322400.6899999995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2:24" ht="22.5" customHeight="1" x14ac:dyDescent="0.2">
      <c r="B116" s="6"/>
      <c r="C116" s="6" t="s">
        <v>102</v>
      </c>
      <c r="D116" s="4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2:24" x14ac:dyDescent="0.2">
      <c r="B117" s="7">
        <v>6003070000</v>
      </c>
      <c r="C117" s="8" t="s">
        <v>103</v>
      </c>
      <c r="D117" s="38">
        <f>+'[1]PROGRAMA INSTALACIONES FÍSICAS'!D23</f>
        <v>4000000</v>
      </c>
      <c r="E117" s="38">
        <v>1620181.48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2:24" x14ac:dyDescent="0.2">
      <c r="B118" s="6"/>
      <c r="C118" s="7" t="s">
        <v>82</v>
      </c>
      <c r="D118" s="39">
        <f>SUM(D117)</f>
        <v>4000000</v>
      </c>
      <c r="E118" s="39">
        <f>SUM(E117)</f>
        <v>1620181.48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2:24" x14ac:dyDescent="0.2">
      <c r="B119" s="6"/>
      <c r="C119" s="6"/>
      <c r="D119" s="47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2:24" x14ac:dyDescent="0.2">
      <c r="B120" s="6"/>
      <c r="C120" s="6" t="s">
        <v>104</v>
      </c>
      <c r="D120" s="2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2:24" x14ac:dyDescent="0.2">
      <c r="B121" s="7">
        <v>1503000000</v>
      </c>
      <c r="C121" s="48" t="s">
        <v>105</v>
      </c>
      <c r="D121" s="13">
        <v>5000000</v>
      </c>
      <c r="E121" s="13">
        <v>6374599.5499999998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2:24" x14ac:dyDescent="0.2">
      <c r="B122" s="7">
        <v>1502000000</v>
      </c>
      <c r="C122" s="49" t="s">
        <v>106</v>
      </c>
      <c r="D122" s="13">
        <v>25000000</v>
      </c>
      <c r="E122" s="13">
        <v>24486249.100000001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2:24" x14ac:dyDescent="0.2">
      <c r="B123" s="7">
        <v>1504000000</v>
      </c>
      <c r="C123" s="41" t="s">
        <v>107</v>
      </c>
      <c r="D123" s="13">
        <f>50000000+2843322.98+3950000</f>
        <v>56793322.979999997</v>
      </c>
      <c r="E123" s="13">
        <v>41162925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2:24" x14ac:dyDescent="0.2">
      <c r="B124" s="7">
        <v>1501000000</v>
      </c>
      <c r="C124" s="50" t="s">
        <v>108</v>
      </c>
      <c r="D124" s="38">
        <v>10000000</v>
      </c>
      <c r="E124" s="38">
        <v>12342584.52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2:24" x14ac:dyDescent="0.2">
      <c r="B125" s="6"/>
      <c r="C125" s="7" t="s">
        <v>82</v>
      </c>
      <c r="D125" s="39">
        <f>SUM(D121:D124)</f>
        <v>96793322.979999989</v>
      </c>
      <c r="E125" s="39">
        <f>SUM(E121:E124)</f>
        <v>84366358.170000002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2:24" x14ac:dyDescent="0.2">
      <c r="B126" s="6"/>
      <c r="C126" s="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2:24" x14ac:dyDescent="0.2">
      <c r="B127" s="6"/>
      <c r="C127" s="6"/>
      <c r="D127" s="4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2:24" x14ac:dyDescent="0.2">
      <c r="B128" s="6"/>
      <c r="C128" s="6"/>
      <c r="D128" s="4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2:24" x14ac:dyDescent="0.2">
      <c r="B129" s="6"/>
      <c r="C129" s="6"/>
      <c r="D129" s="47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2:24" x14ac:dyDescent="0.2">
      <c r="B130" s="6"/>
      <c r="C130" s="6"/>
      <c r="D130" s="4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2:24" ht="22.5" customHeight="1" x14ac:dyDescent="0.25">
      <c r="B131" s="71" t="s">
        <v>109</v>
      </c>
      <c r="C131" s="71"/>
      <c r="D131" s="71"/>
      <c r="E131" s="5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2:24" ht="25.5" x14ac:dyDescent="0.2">
      <c r="B132" s="5" t="s">
        <v>3</v>
      </c>
      <c r="C132" s="5" t="s">
        <v>4</v>
      </c>
      <c r="D132" s="5" t="s">
        <v>32</v>
      </c>
      <c r="E132" s="5" t="s">
        <v>6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2:24" x14ac:dyDescent="0.2">
      <c r="B133" s="6"/>
      <c r="C133" s="52" t="s">
        <v>110</v>
      </c>
      <c r="D133" s="28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2:24" x14ac:dyDescent="0.2">
      <c r="B134" s="7">
        <v>6007010100</v>
      </c>
      <c r="C134" s="11" t="s">
        <v>70</v>
      </c>
      <c r="D134" s="35">
        <f>600000</f>
        <v>600000</v>
      </c>
      <c r="E134" s="35">
        <v>104608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2:24" x14ac:dyDescent="0.2">
      <c r="B135" s="7">
        <v>6007010300</v>
      </c>
      <c r="C135" s="11" t="s">
        <v>111</v>
      </c>
      <c r="D135" s="35">
        <v>600000</v>
      </c>
      <c r="E135" s="35">
        <v>596462.03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2:24" x14ac:dyDescent="0.2">
      <c r="B136" s="7">
        <v>6007010400</v>
      </c>
      <c r="C136" s="11" t="s">
        <v>112</v>
      </c>
      <c r="D136" s="35">
        <v>1000000</v>
      </c>
      <c r="E136" s="35">
        <v>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2:24" x14ac:dyDescent="0.2">
      <c r="B137" s="7">
        <v>6007010500</v>
      </c>
      <c r="C137" s="11" t="s">
        <v>113</v>
      </c>
      <c r="D137" s="35">
        <v>1000000</v>
      </c>
      <c r="E137" s="35">
        <v>333000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2:24" x14ac:dyDescent="0.2">
      <c r="B138" s="7">
        <v>6007010600</v>
      </c>
      <c r="C138" s="11" t="s">
        <v>114</v>
      </c>
      <c r="D138" s="35">
        <v>1000000</v>
      </c>
      <c r="E138" s="35">
        <v>66154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2:24" x14ac:dyDescent="0.2">
      <c r="B139" s="7">
        <v>6007010700</v>
      </c>
      <c r="C139" s="11" t="s">
        <v>115</v>
      </c>
      <c r="D139" s="35">
        <v>1550000</v>
      </c>
      <c r="E139" s="35">
        <v>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2:24" x14ac:dyDescent="0.2">
      <c r="B140" s="7">
        <v>6007010800</v>
      </c>
      <c r="C140" s="11" t="s">
        <v>116</v>
      </c>
      <c r="D140" s="38">
        <v>250000</v>
      </c>
      <c r="E140" s="38">
        <v>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2:24" x14ac:dyDescent="0.2">
      <c r="B141" s="6"/>
      <c r="C141" s="53" t="s">
        <v>117</v>
      </c>
      <c r="D141" s="39">
        <f>SUM(D134:D140)</f>
        <v>6000000</v>
      </c>
      <c r="E141" s="39">
        <f>SUM(E134:E140)</f>
        <v>1100224.03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2:24" x14ac:dyDescent="0.2">
      <c r="B142" s="6"/>
      <c r="C142" s="52"/>
      <c r="D142" s="47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2:24" x14ac:dyDescent="0.2">
      <c r="B143" s="54"/>
      <c r="C143" s="55" t="s">
        <v>118</v>
      </c>
      <c r="D143" s="3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2:24" x14ac:dyDescent="0.2">
      <c r="B144" s="40">
        <v>6007200100</v>
      </c>
      <c r="C144" s="48" t="s">
        <v>70</v>
      </c>
      <c r="D144" s="38">
        <v>400000</v>
      </c>
      <c r="E144" s="38">
        <v>209242.5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2:24" x14ac:dyDescent="0.2">
      <c r="B145" s="54"/>
      <c r="C145" s="56" t="s">
        <v>117</v>
      </c>
      <c r="D145" s="39">
        <f>+D144</f>
        <v>400000</v>
      </c>
      <c r="E145" s="39">
        <v>209242.5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2:24" x14ac:dyDescent="0.2">
      <c r="B146" s="54"/>
      <c r="C146" s="55"/>
      <c r="D146" s="47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2:24" x14ac:dyDescent="0.2">
      <c r="B147" s="54"/>
      <c r="C147" s="55" t="s">
        <v>119</v>
      </c>
      <c r="D147" s="3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2:24" x14ac:dyDescent="0.2">
      <c r="B148" s="40">
        <v>6007200100</v>
      </c>
      <c r="C148" s="48" t="s">
        <v>70</v>
      </c>
      <c r="D148" s="38">
        <v>400000</v>
      </c>
      <c r="E148" s="38">
        <v>81375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2:24" x14ac:dyDescent="0.2">
      <c r="B149" s="54"/>
      <c r="C149" s="56" t="s">
        <v>117</v>
      </c>
      <c r="D149" s="39">
        <f>+D148</f>
        <v>400000</v>
      </c>
      <c r="E149" s="39">
        <v>81375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2:24" x14ac:dyDescent="0.2">
      <c r="B150" s="54"/>
      <c r="C150" s="55"/>
      <c r="D150" s="4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2:24" x14ac:dyDescent="0.2">
      <c r="B151" s="54"/>
      <c r="C151" s="55" t="s">
        <v>120</v>
      </c>
      <c r="D151" s="3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2:24" x14ac:dyDescent="0.2">
      <c r="B152" s="40">
        <v>6007090100</v>
      </c>
      <c r="C152" s="48" t="s">
        <v>70</v>
      </c>
      <c r="D152" s="38">
        <v>400000</v>
      </c>
      <c r="E152" s="38">
        <v>1622130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2:24" x14ac:dyDescent="0.2">
      <c r="B153" s="54"/>
      <c r="C153" s="56" t="s">
        <v>117</v>
      </c>
      <c r="D153" s="39">
        <f>+D152</f>
        <v>400000</v>
      </c>
      <c r="E153" s="39">
        <v>1622130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2:24" x14ac:dyDescent="0.2">
      <c r="B154" s="54"/>
      <c r="C154" s="55"/>
      <c r="D154" s="4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2:24" x14ac:dyDescent="0.2">
      <c r="B155" s="54"/>
      <c r="C155" s="55" t="s">
        <v>121</v>
      </c>
      <c r="D155" s="3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2:24" x14ac:dyDescent="0.2">
      <c r="B156" s="40">
        <v>6007070100</v>
      </c>
      <c r="C156" s="48" t="s">
        <v>122</v>
      </c>
      <c r="D156" s="38">
        <v>400000</v>
      </c>
      <c r="E156" s="38">
        <v>290716.5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2:24" x14ac:dyDescent="0.2">
      <c r="B157" s="54"/>
      <c r="C157" s="56" t="s">
        <v>82</v>
      </c>
      <c r="D157" s="39">
        <f>+D156</f>
        <v>400000</v>
      </c>
      <c r="E157" s="39">
        <v>290716.5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2:24" x14ac:dyDescent="0.2">
      <c r="B158" s="54"/>
      <c r="C158" s="55"/>
      <c r="D158" s="47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2:24" x14ac:dyDescent="0.2">
      <c r="B159" s="54"/>
      <c r="C159" s="55" t="s">
        <v>123</v>
      </c>
      <c r="D159" s="47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2:24" x14ac:dyDescent="0.2">
      <c r="B160" s="40">
        <v>6007320100</v>
      </c>
      <c r="C160" s="48" t="s">
        <v>70</v>
      </c>
      <c r="D160" s="38">
        <v>400000</v>
      </c>
      <c r="E160" s="38">
        <v>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2:24" x14ac:dyDescent="0.2">
      <c r="B161" s="54"/>
      <c r="C161" s="56" t="s">
        <v>82</v>
      </c>
      <c r="D161" s="39">
        <f>+D160</f>
        <v>400000</v>
      </c>
      <c r="E161" s="39">
        <v>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2:24" x14ac:dyDescent="0.2">
      <c r="B162" s="54"/>
      <c r="C162" s="55"/>
      <c r="D162" s="4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2:24" x14ac:dyDescent="0.2">
      <c r="B163" s="54"/>
      <c r="C163" s="55" t="s">
        <v>124</v>
      </c>
      <c r="D163" s="4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2:24" x14ac:dyDescent="0.2">
      <c r="B164" s="40">
        <v>6007140100</v>
      </c>
      <c r="C164" s="48" t="s">
        <v>70</v>
      </c>
      <c r="D164" s="38">
        <v>400000</v>
      </c>
      <c r="E164" s="38">
        <v>118942.5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2:24" x14ac:dyDescent="0.2">
      <c r="B165" s="54"/>
      <c r="C165" s="56" t="s">
        <v>82</v>
      </c>
      <c r="D165" s="39">
        <f>+D164</f>
        <v>400000</v>
      </c>
      <c r="E165" s="39">
        <v>118942.5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2:24" x14ac:dyDescent="0.2">
      <c r="B166" s="54"/>
      <c r="C166" s="55"/>
      <c r="D166" s="4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2:24" x14ac:dyDescent="0.2">
      <c r="B167" s="54"/>
      <c r="C167" s="55" t="s">
        <v>125</v>
      </c>
      <c r="D167" s="3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2:24" x14ac:dyDescent="0.2">
      <c r="B168" s="40">
        <v>6007230100</v>
      </c>
      <c r="C168" s="48" t="s">
        <v>70</v>
      </c>
      <c r="D168" s="38">
        <v>400000</v>
      </c>
      <c r="E168" s="38">
        <v>192702.5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2:24" x14ac:dyDescent="0.2">
      <c r="B169" s="54"/>
      <c r="C169" s="40" t="s">
        <v>82</v>
      </c>
      <c r="D169" s="39">
        <f>+D168</f>
        <v>400000</v>
      </c>
      <c r="E169" s="39">
        <v>192702.5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2:24" x14ac:dyDescent="0.2">
      <c r="B170" s="54"/>
      <c r="C170" s="54"/>
      <c r="D170" s="47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2:24" x14ac:dyDescent="0.2">
      <c r="B171" s="54"/>
      <c r="C171" s="55" t="s">
        <v>126</v>
      </c>
      <c r="D171" s="34"/>
      <c r="E171" s="1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2:24" x14ac:dyDescent="0.2">
      <c r="B172" s="40">
        <v>6007030100</v>
      </c>
      <c r="C172" s="48" t="s">
        <v>70</v>
      </c>
      <c r="D172" s="35">
        <v>3000000</v>
      </c>
      <c r="E172" s="35">
        <v>3107919.59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2:24" x14ac:dyDescent="0.2">
      <c r="B173" s="40">
        <v>6007030900</v>
      </c>
      <c r="C173" s="48" t="s">
        <v>127</v>
      </c>
      <c r="D173" s="38">
        <v>3000000</v>
      </c>
      <c r="E173" s="38">
        <v>873178.75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2:24" x14ac:dyDescent="0.2">
      <c r="B174" s="54"/>
      <c r="C174" s="40" t="s">
        <v>82</v>
      </c>
      <c r="D174" s="39">
        <f>SUM(D172:D173)</f>
        <v>6000000</v>
      </c>
      <c r="E174" s="39">
        <f>SUM(E172:E173)</f>
        <v>3981098.34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2:24" x14ac:dyDescent="0.2">
      <c r="B175" s="54"/>
      <c r="C175" s="54"/>
      <c r="D175" s="47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2:24" x14ac:dyDescent="0.2">
      <c r="B176" s="54"/>
      <c r="C176" s="54"/>
      <c r="D176" s="4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2:24" x14ac:dyDescent="0.2">
      <c r="B177" s="54"/>
      <c r="C177" s="54"/>
      <c r="D177" s="47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2:24" ht="15" customHeight="1" x14ac:dyDescent="0.2">
      <c r="B178" s="54"/>
      <c r="C178" s="54"/>
      <c r="D178" s="47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2:24" x14ac:dyDescent="0.2">
      <c r="B179" s="54"/>
      <c r="C179" s="54"/>
      <c r="D179" s="47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2:24" x14ac:dyDescent="0.2"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2:24" ht="15" customHeight="1" x14ac:dyDescent="0.25">
      <c r="B181" s="71" t="s">
        <v>109</v>
      </c>
      <c r="C181" s="71"/>
      <c r="D181" s="71"/>
      <c r="E181" s="7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2:24" ht="25.5" x14ac:dyDescent="0.2">
      <c r="B182" s="5" t="s">
        <v>3</v>
      </c>
      <c r="C182" s="5" t="s">
        <v>4</v>
      </c>
      <c r="D182" s="5" t="s">
        <v>32</v>
      </c>
      <c r="E182" s="5" t="s">
        <v>6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2:24" s="49" customFormat="1" ht="12.75" x14ac:dyDescent="0.2">
      <c r="B183" s="57"/>
      <c r="C183" s="57"/>
      <c r="D183" s="57"/>
      <c r="E183" s="57"/>
    </row>
    <row r="184" spans="2:24" x14ac:dyDescent="0.2">
      <c r="B184" s="54"/>
      <c r="C184" s="55" t="s">
        <v>128</v>
      </c>
      <c r="D184" s="3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2:24" x14ac:dyDescent="0.2">
      <c r="B185" s="40">
        <v>6007180100</v>
      </c>
      <c r="C185" s="48" t="s">
        <v>129</v>
      </c>
      <c r="D185" s="35">
        <v>500000</v>
      </c>
      <c r="E185" s="35">
        <v>373400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2:24" x14ac:dyDescent="0.2">
      <c r="B186" s="40">
        <v>6007180200</v>
      </c>
      <c r="C186" s="48" t="s">
        <v>130</v>
      </c>
      <c r="D186" s="35">
        <v>1500000</v>
      </c>
      <c r="E186" s="35">
        <v>1080000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2:24" x14ac:dyDescent="0.2">
      <c r="B187" s="40">
        <v>6007180300</v>
      </c>
      <c r="C187" s="48" t="s">
        <v>131</v>
      </c>
      <c r="D187" s="38">
        <v>5990000</v>
      </c>
      <c r="E187" s="58">
        <v>6319007.6000000006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2:24" x14ac:dyDescent="0.2">
      <c r="B188" s="59"/>
      <c r="C188" s="40" t="s">
        <v>82</v>
      </c>
      <c r="D188" s="39">
        <f>SUM(D185:D187)</f>
        <v>7990000</v>
      </c>
      <c r="E188" s="39">
        <f>SUM(E185:E187)</f>
        <v>7772407.6000000006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2:24" x14ac:dyDescent="0.2">
      <c r="B189" s="54"/>
      <c r="C189" s="54"/>
      <c r="D189" s="47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2:24" x14ac:dyDescent="0.2">
      <c r="B190" s="54"/>
      <c r="C190" s="54" t="s">
        <v>132</v>
      </c>
      <c r="D190" s="12"/>
    </row>
    <row r="191" spans="2:24" x14ac:dyDescent="0.2">
      <c r="B191" s="40">
        <v>6007270100</v>
      </c>
      <c r="C191" s="48" t="s">
        <v>133</v>
      </c>
      <c r="D191" s="35">
        <v>400000</v>
      </c>
      <c r="E191" s="35">
        <v>186055</v>
      </c>
    </row>
    <row r="192" spans="2:24" x14ac:dyDescent="0.2">
      <c r="B192" s="40">
        <v>6007270102</v>
      </c>
      <c r="C192" s="48" t="s">
        <v>134</v>
      </c>
      <c r="D192" s="38">
        <v>1000000</v>
      </c>
      <c r="E192" s="60">
        <v>0</v>
      </c>
    </row>
    <row r="193" spans="2:5" x14ac:dyDescent="0.2">
      <c r="B193" s="54"/>
      <c r="C193" s="40" t="s">
        <v>82</v>
      </c>
      <c r="D193" s="39">
        <f>SUM(D191:D192)</f>
        <v>1400000</v>
      </c>
      <c r="E193" s="39">
        <v>186055</v>
      </c>
    </row>
    <row r="194" spans="2:5" x14ac:dyDescent="0.2">
      <c r="B194" s="54"/>
      <c r="C194" s="54"/>
      <c r="D194" s="47"/>
    </row>
    <row r="195" spans="2:5" x14ac:dyDescent="0.2">
      <c r="B195" s="54"/>
      <c r="C195" s="54" t="s">
        <v>135</v>
      </c>
      <c r="D195" s="12"/>
    </row>
    <row r="196" spans="2:5" x14ac:dyDescent="0.2">
      <c r="B196" s="40">
        <v>6007330100</v>
      </c>
      <c r="C196" s="48" t="s">
        <v>133</v>
      </c>
      <c r="D196" s="38">
        <v>1000000</v>
      </c>
      <c r="E196" s="38">
        <v>642186.22</v>
      </c>
    </row>
    <row r="197" spans="2:5" x14ac:dyDescent="0.2">
      <c r="B197" s="54"/>
      <c r="C197" s="40" t="s">
        <v>82</v>
      </c>
      <c r="D197" s="39">
        <f>+D196</f>
        <v>1000000</v>
      </c>
      <c r="E197" s="39">
        <v>642186.22</v>
      </c>
    </row>
    <row r="198" spans="2:5" x14ac:dyDescent="0.2">
      <c r="B198" s="54"/>
      <c r="C198" s="54"/>
      <c r="D198" s="47"/>
    </row>
    <row r="199" spans="2:5" x14ac:dyDescent="0.2">
      <c r="B199" s="54"/>
      <c r="C199" s="54" t="s">
        <v>136</v>
      </c>
      <c r="D199" s="47"/>
    </row>
    <row r="200" spans="2:5" x14ac:dyDescent="0.2">
      <c r="B200" s="40">
        <v>6007250100</v>
      </c>
      <c r="C200" s="48" t="s">
        <v>133</v>
      </c>
      <c r="D200" s="38">
        <v>1000000</v>
      </c>
      <c r="E200" s="38">
        <v>1573487.88</v>
      </c>
    </row>
    <row r="201" spans="2:5" x14ac:dyDescent="0.2">
      <c r="B201" s="54"/>
      <c r="C201" s="40" t="s">
        <v>82</v>
      </c>
      <c r="D201" s="39">
        <f>+D200</f>
        <v>1000000</v>
      </c>
      <c r="E201" s="39">
        <v>1573487.88</v>
      </c>
    </row>
    <row r="202" spans="2:5" x14ac:dyDescent="0.2">
      <c r="B202" s="54"/>
      <c r="C202" s="54"/>
      <c r="D202" s="47"/>
    </row>
    <row r="203" spans="2:5" x14ac:dyDescent="0.2">
      <c r="B203" s="54"/>
      <c r="C203" s="54" t="s">
        <v>137</v>
      </c>
      <c r="D203" s="47"/>
    </row>
    <row r="204" spans="2:5" x14ac:dyDescent="0.2">
      <c r="B204" s="40">
        <v>6007190000</v>
      </c>
      <c r="C204" s="48" t="s">
        <v>133</v>
      </c>
      <c r="D204" s="38">
        <v>400000</v>
      </c>
      <c r="E204" s="38">
        <v>396932.74</v>
      </c>
    </row>
    <row r="205" spans="2:5" x14ac:dyDescent="0.2">
      <c r="B205" s="54"/>
      <c r="C205" s="40" t="s">
        <v>82</v>
      </c>
      <c r="D205" s="39">
        <f>+D204</f>
        <v>400000</v>
      </c>
      <c r="E205" s="61">
        <v>396932.74</v>
      </c>
    </row>
    <row r="206" spans="2:5" x14ac:dyDescent="0.2">
      <c r="B206" s="54"/>
      <c r="C206" s="54"/>
      <c r="D206" s="47"/>
    </row>
    <row r="207" spans="2:5" x14ac:dyDescent="0.2">
      <c r="B207" s="54"/>
      <c r="C207" s="54" t="s">
        <v>138</v>
      </c>
      <c r="D207" s="47"/>
    </row>
    <row r="208" spans="2:5" x14ac:dyDescent="0.2">
      <c r="B208" s="40">
        <v>6007340100</v>
      </c>
      <c r="C208" s="48" t="s">
        <v>139</v>
      </c>
      <c r="D208" s="38">
        <v>7000000</v>
      </c>
      <c r="E208" s="38">
        <v>1364799</v>
      </c>
    </row>
    <row r="209" spans="1:6" x14ac:dyDescent="0.2">
      <c r="B209" s="54"/>
      <c r="C209" s="40" t="s">
        <v>82</v>
      </c>
      <c r="D209" s="39">
        <f>+D208</f>
        <v>7000000</v>
      </c>
      <c r="E209" s="61">
        <v>1364799</v>
      </c>
    </row>
    <row r="210" spans="1:6" x14ac:dyDescent="0.2">
      <c r="B210" s="54"/>
      <c r="C210" s="54"/>
      <c r="D210" s="47"/>
    </row>
    <row r="211" spans="1:6" x14ac:dyDescent="0.2">
      <c r="B211" s="54"/>
      <c r="C211" s="54" t="s">
        <v>140</v>
      </c>
      <c r="D211" s="47"/>
    </row>
    <row r="212" spans="1:6" x14ac:dyDescent="0.2">
      <c r="B212" s="40">
        <v>6007060000</v>
      </c>
      <c r="C212" s="48" t="s">
        <v>133</v>
      </c>
      <c r="D212" s="35">
        <v>400000</v>
      </c>
      <c r="E212" s="35">
        <v>52800</v>
      </c>
    </row>
    <row r="213" spans="1:6" x14ac:dyDescent="0.2">
      <c r="B213" s="54"/>
      <c r="C213" s="40" t="s">
        <v>82</v>
      </c>
      <c r="D213" s="39">
        <f>+D212</f>
        <v>400000</v>
      </c>
      <c r="E213" s="39">
        <v>52800</v>
      </c>
    </row>
    <row r="214" spans="1:6" x14ac:dyDescent="0.2">
      <c r="A214" s="62"/>
      <c r="B214" s="54"/>
      <c r="C214" s="54"/>
      <c r="D214" s="47"/>
      <c r="E214" s="47"/>
      <c r="F214" s="62"/>
    </row>
    <row r="215" spans="1:6" x14ac:dyDescent="0.2">
      <c r="B215" s="54"/>
      <c r="C215" s="40" t="s">
        <v>141</v>
      </c>
      <c r="D215" s="39">
        <f>+D213+D209+D205+D201+D197+D193+D188+D174+D169+D165+D161+D157+D153+D145+D141+D149</f>
        <v>33990000</v>
      </c>
      <c r="E215" s="39">
        <f>+E213+E209+E205+E201+E197+E193+E188+E174+E169+E165+E161+E157+E153+E145+E141+E149</f>
        <v>19585099.810000002</v>
      </c>
    </row>
    <row r="216" spans="1:6" ht="12.75" thickBot="1" x14ac:dyDescent="0.25">
      <c r="A216" s="62"/>
      <c r="B216" s="54"/>
      <c r="C216" s="54"/>
      <c r="D216" s="63"/>
      <c r="E216" s="63"/>
      <c r="F216" s="62"/>
    </row>
    <row r="217" spans="1:6" ht="13.5" thickTop="1" x14ac:dyDescent="0.2">
      <c r="B217" s="54"/>
      <c r="C217" s="40" t="s">
        <v>142</v>
      </c>
      <c r="D217" s="64">
        <f>+SUM(D215+D125+D118+D115+D109+D92+D51)</f>
        <v>1057088216.3669066</v>
      </c>
      <c r="E217" s="64">
        <f>+SUM(E215+E125+E118+E115+E109+E92+E51)</f>
        <v>898017467.01000011</v>
      </c>
    </row>
    <row r="218" spans="1:6" ht="12.75" x14ac:dyDescent="0.2">
      <c r="B218" s="54"/>
      <c r="C218" s="54"/>
      <c r="D218" s="65"/>
      <c r="E218" s="65"/>
    </row>
    <row r="219" spans="1:6" ht="12.75" x14ac:dyDescent="0.2">
      <c r="B219" s="54"/>
      <c r="C219" s="54"/>
      <c r="D219" s="65"/>
      <c r="E219" s="65"/>
    </row>
    <row r="220" spans="1:6" ht="12.75" customHeight="1" x14ac:dyDescent="0.25">
      <c r="B220" s="54"/>
      <c r="C220" s="71" t="s">
        <v>143</v>
      </c>
      <c r="D220" s="71"/>
      <c r="E220" s="71"/>
    </row>
    <row r="221" spans="1:6" ht="25.5" x14ac:dyDescent="0.2">
      <c r="B221" s="54"/>
      <c r="C221" s="5" t="s">
        <v>4</v>
      </c>
      <c r="D221" s="5" t="s">
        <v>32</v>
      </c>
      <c r="E221" s="5" t="s">
        <v>6</v>
      </c>
    </row>
    <row r="222" spans="1:6" x14ac:dyDescent="0.2">
      <c r="B222" s="54"/>
      <c r="C222" s="40" t="s">
        <v>29</v>
      </c>
      <c r="D222" s="66">
        <f>+D33</f>
        <v>1057088216.37</v>
      </c>
      <c r="E222" s="66">
        <f>+E33</f>
        <v>926994564.94999993</v>
      </c>
    </row>
    <row r="223" spans="1:6" ht="12.75" thickBot="1" x14ac:dyDescent="0.25">
      <c r="C223" s="40" t="s">
        <v>144</v>
      </c>
      <c r="D223" s="67">
        <f>+D217</f>
        <v>1057088216.3669066</v>
      </c>
      <c r="E223" s="68">
        <v>898017467.01000011</v>
      </c>
    </row>
    <row r="224" spans="1:6" ht="13.5" thickTop="1" x14ac:dyDescent="0.2">
      <c r="C224" s="40" t="s">
        <v>145</v>
      </c>
      <c r="D224" s="69">
        <v>0</v>
      </c>
      <c r="E224" s="70">
        <f>+E222-E223</f>
        <v>28977097.939999819</v>
      </c>
    </row>
  </sheetData>
  <mergeCells count="8">
    <mergeCell ref="B181:E181"/>
    <mergeCell ref="C220:E220"/>
    <mergeCell ref="B4:D4"/>
    <mergeCell ref="B6:D6"/>
    <mergeCell ref="B7:D7"/>
    <mergeCell ref="B9:E9"/>
    <mergeCell ref="B38:E38"/>
    <mergeCell ref="B131:D1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Liquidación Presupuestaria 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2021-10-08T15:30:00Z</dcterms:created>
  <dcterms:modified xsi:type="dcterms:W3CDTF">2021-10-08T23:03:27Z</dcterms:modified>
</cp:coreProperties>
</file>