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otog\Desktop\Presupuestos Anuales y Liquidaciones\Red de Transparencia\"/>
    </mc:Choice>
  </mc:AlternateContent>
  <bookViews>
    <workbookView xWindow="0" yWindow="0" windowWidth="20490" windowHeight="7455"/>
  </bookViews>
  <sheets>
    <sheet name="Presupuesto 2019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6" i="1" l="1"/>
  <c r="D203" i="1" s="1"/>
  <c r="D199" i="1"/>
  <c r="D177" i="1"/>
  <c r="D173" i="1"/>
  <c r="D167" i="1"/>
  <c r="D154" i="1"/>
  <c r="D158" i="1" s="1"/>
  <c r="D151" i="1"/>
  <c r="D143" i="1"/>
  <c r="D146" i="1" s="1"/>
  <c r="D139" i="1"/>
  <c r="D135" i="1"/>
  <c r="D134" i="1"/>
  <c r="D130" i="1"/>
  <c r="D125" i="1"/>
  <c r="D120" i="1"/>
  <c r="D112" i="1"/>
  <c r="D105" i="1"/>
  <c r="D106" i="1" s="1"/>
  <c r="D97" i="1"/>
  <c r="D94" i="1"/>
  <c r="D92" i="1"/>
  <c r="D91" i="1"/>
  <c r="D80" i="1"/>
  <c r="D72" i="1"/>
  <c r="D66" i="1"/>
  <c r="D55" i="1"/>
  <c r="D52" i="1"/>
  <c r="D47" i="1"/>
  <c r="D46" i="1"/>
  <c r="D42" i="1"/>
  <c r="D43" i="1" s="1"/>
  <c r="D140" i="1" l="1"/>
  <c r="D48" i="1"/>
  <c r="D98" i="1"/>
  <c r="D201" i="1"/>
  <c r="D204" i="1" s="1"/>
</calcChain>
</file>

<file path=xl/comments1.xml><?xml version="1.0" encoding="utf-8"?>
<comments xmlns="http://schemas.openxmlformats.org/spreadsheetml/2006/main">
  <authors>
    <author>Carolina Mena</author>
  </authors>
  <commentList>
    <comment ref="D133" authorId="0" shapeId="0">
      <text>
        <r>
          <rPr>
            <b/>
            <sz val="9"/>
            <color indexed="81"/>
            <rFont val="Tahoma"/>
            <family val="2"/>
          </rPr>
          <t>Carolina Mena:</t>
        </r>
        <r>
          <rPr>
            <sz val="9"/>
            <color indexed="81"/>
            <rFont val="Tahoma"/>
            <family val="2"/>
          </rPr>
          <t xml:space="preserve">
Sub Ejecutoria periodo 2017 para cubrir la entrega de obra y construcción de parqueo</t>
        </r>
      </text>
    </comment>
  </commentList>
</comments>
</file>

<file path=xl/sharedStrings.xml><?xml version="1.0" encoding="utf-8"?>
<sst xmlns="http://schemas.openxmlformats.org/spreadsheetml/2006/main" count="291" uniqueCount="259">
  <si>
    <t>COLEGIO DE PROFESIONALES EN PSICOLOGÍA DE COSTA RICA</t>
  </si>
  <si>
    <t>PRESUPUESTO ORDINARIO ENERO 2019 - DICIEMBRE 2019</t>
  </si>
  <si>
    <t>(Expresado en Colones)</t>
  </si>
  <si>
    <t xml:space="preserve">Base de Efectivo </t>
  </si>
  <si>
    <t xml:space="preserve">Cta Contable </t>
  </si>
  <si>
    <t xml:space="preserve">Cuenta Presupuestaria </t>
  </si>
  <si>
    <t>Monto Presupuestado 2019</t>
  </si>
  <si>
    <t>Ingresos  (colones)</t>
  </si>
  <si>
    <t>INGRESOS ORDINARIOS</t>
  </si>
  <si>
    <t>40-01-01-01-01</t>
  </si>
  <si>
    <t>CUOTAS COLEGIATURA</t>
  </si>
  <si>
    <t xml:space="preserve">MATERIAL DEL EJERCICIO PROFESIONAL </t>
  </si>
  <si>
    <t>40-05-03-01-00</t>
  </si>
  <si>
    <t>CERTIFICADOS DE EVALUACIÓN DE IDONEIDAD MENTAL</t>
  </si>
  <si>
    <t>40-05-03-12-00</t>
  </si>
  <si>
    <t xml:space="preserve">FORMULARIOS CENTROS DE CUIDO </t>
  </si>
  <si>
    <t xml:space="preserve">SERVICIOS AL COLEGIADO </t>
  </si>
  <si>
    <t>40-05-01-00-00</t>
  </si>
  <si>
    <t>INCORPORACIONES</t>
  </si>
  <si>
    <t>40-05-02-00-00</t>
  </si>
  <si>
    <t>REGISTRO DE POST GRADOS</t>
  </si>
  <si>
    <t>40-05-03-03-00</t>
  </si>
  <si>
    <t>CONSTANCIAS Y CERTIFICACIONES</t>
  </si>
  <si>
    <t>40-05-03-04-00</t>
  </si>
  <si>
    <t xml:space="preserve">VENTA DE IDENTIFICACIONES </t>
  </si>
  <si>
    <t>40-05-03-16-00</t>
  </si>
  <si>
    <t>SELLO DE AGUA</t>
  </si>
  <si>
    <t>40-05-03-13-00</t>
  </si>
  <si>
    <t>FOTOCOPIAS/CORREOS</t>
  </si>
  <si>
    <t>40-05-03-18-00</t>
  </si>
  <si>
    <t>REINCORPORACIONES</t>
  </si>
  <si>
    <t xml:space="preserve">ACTUALIZACIÓN PROFESIONAL </t>
  </si>
  <si>
    <t>40-05-03-08-02</t>
  </si>
  <si>
    <t xml:space="preserve">CURSOS  DE CAPACITACIÓN </t>
  </si>
  <si>
    <t>40-05-03-08-03</t>
  </si>
  <si>
    <t>CIREC</t>
  </si>
  <si>
    <t xml:space="preserve">OTROS INGRESOS </t>
  </si>
  <si>
    <t>40-05-03-14-00</t>
  </si>
  <si>
    <t xml:space="preserve">ALQUILER DE INSTALACIONES </t>
  </si>
  <si>
    <t>40-06-01-01-00</t>
  </si>
  <si>
    <t>INTERESES SOBRE INVERSIONES COLEGIO</t>
  </si>
  <si>
    <t>40-06-02-00-00</t>
  </si>
  <si>
    <t>INTERESES SOBRE CUENTAS CORRIENTES</t>
  </si>
  <si>
    <t>40-06-01-07-00</t>
  </si>
  <si>
    <t>INVERSIÓN PB EN TI</t>
  </si>
  <si>
    <t>40-06-01-02-00</t>
  </si>
  <si>
    <t xml:space="preserve">INGRESO PROGRAMA DE BENEFICIOS </t>
  </si>
  <si>
    <t>40-06-01-09-00</t>
  </si>
  <si>
    <t xml:space="preserve">INGRESO  SUBEJECUTORIA PERIODO ANTERIOR E INVERSIÓN </t>
  </si>
  <si>
    <t xml:space="preserve">TOTAL INGRESOS </t>
  </si>
  <si>
    <t xml:space="preserve">Egresos </t>
  </si>
  <si>
    <t xml:space="preserve">COSTO MATERIAL EJERCICIO PROFESIONAL </t>
  </si>
  <si>
    <t>50-01-02-01-00</t>
  </si>
  <si>
    <t xml:space="preserve">TOTAL COSTO MATERIAL EJERCICIO PROFESIONAL </t>
  </si>
  <si>
    <t xml:space="preserve">SERVICIO AL COLEGIADO </t>
  </si>
  <si>
    <t>50-01-09-00-00</t>
  </si>
  <si>
    <t>50-01-01-00-00</t>
  </si>
  <si>
    <t xml:space="preserve">TOTAL SERVICIO AL COLEGIADO </t>
  </si>
  <si>
    <t>50-01-05-00-00</t>
  </si>
  <si>
    <t>TALLERES CAPACITACIÓN</t>
  </si>
  <si>
    <t xml:space="preserve">TOTAL ACTUALIZACIÓN PROFESIONAL </t>
  </si>
  <si>
    <t>60-07-16-01-00</t>
  </si>
  <si>
    <t>ACTIVIDADES GREMIALES</t>
  </si>
  <si>
    <t xml:space="preserve">TOTAL ACTIVIDADES GREMIALES </t>
  </si>
  <si>
    <t xml:space="preserve">RECURSOS HUMANOS </t>
  </si>
  <si>
    <t>60-02-01-00-00</t>
  </si>
  <si>
    <t xml:space="preserve">PLANILLA </t>
  </si>
  <si>
    <t>60-02-02-00-00</t>
  </si>
  <si>
    <t xml:space="preserve">GARANTIAS SOCIALES </t>
  </si>
  <si>
    <t>60-02-03-00-00</t>
  </si>
  <si>
    <t xml:space="preserve">PRESTACIONES LEGALES                 </t>
  </si>
  <si>
    <t>60-02-03-02-00</t>
  </si>
  <si>
    <t>DÉCIMO TERCER MES</t>
  </si>
  <si>
    <t>60-02-22-00-00</t>
  </si>
  <si>
    <t>CAPACITACIÓN AL PERSONAL</t>
  </si>
  <si>
    <t>60-02-15-00-00</t>
  </si>
  <si>
    <t>UNIFORMES</t>
  </si>
  <si>
    <t>60-02-08-01-00</t>
  </si>
  <si>
    <t>PÓLIZA RIESGOS DEL TRABAJO INS</t>
  </si>
  <si>
    <t>60-02-43-00-00</t>
  </si>
  <si>
    <t>ACTIVIDAD ANUAL FUNCIONARIOS</t>
  </si>
  <si>
    <t xml:space="preserve">TOTAL  RECURSOS HUMANOS </t>
  </si>
  <si>
    <t xml:space="preserve">GASTOS FIJOS </t>
  </si>
  <si>
    <t>60-02-05-01-00</t>
  </si>
  <si>
    <t>AGUA</t>
  </si>
  <si>
    <t>60-02-05-02-00</t>
  </si>
  <si>
    <t>ELECTRICIDAD</t>
  </si>
  <si>
    <t>60-02-05-03-00</t>
  </si>
  <si>
    <t>TELÉFONO</t>
  </si>
  <si>
    <t>60-02-05-04-00</t>
  </si>
  <si>
    <t>ICE (INTERNET Y AFINES)</t>
  </si>
  <si>
    <t>60-02-06-00-00</t>
  </si>
  <si>
    <t>SERVICIO CORREOS Y AFINES</t>
  </si>
  <si>
    <t>60-02-08-02-00</t>
  </si>
  <si>
    <t xml:space="preserve">PÓLIZA DE INCENDIO </t>
  </si>
  <si>
    <t>60-02-08-03-00</t>
  </si>
  <si>
    <t xml:space="preserve">PÓLIZA DE EQUIPO ELECTRONICO </t>
  </si>
  <si>
    <t>60-02-08-06-00</t>
  </si>
  <si>
    <t>PÓLIZA DE DINERO Y VALORES EN TRANSITO</t>
  </si>
  <si>
    <t>60-02-08-09-00</t>
  </si>
  <si>
    <t>PÓLIZA DE RESPONSABILIDAD CIVIL</t>
  </si>
  <si>
    <t>60-02-08-07-00</t>
  </si>
  <si>
    <t>PÓLIZA FIDELIDAD</t>
  </si>
  <si>
    <t>60-02-09-00-00</t>
  </si>
  <si>
    <t>MATERIALES  ARTÍCULOS DE LIMPIEZA Y COCINA</t>
  </si>
  <si>
    <t>60-02-10-00-00</t>
  </si>
  <si>
    <t>SERVICIOS DE MONITOREO Y SEGURIDAD</t>
  </si>
  <si>
    <t>60-02-11-00-00</t>
  </si>
  <si>
    <t>OTROS SERVICIOS EVENTUALES</t>
  </si>
  <si>
    <t>60-02-12-00-00</t>
  </si>
  <si>
    <t>MANTENIMIENTO DE MOBILIARIO Y EQUIPO</t>
  </si>
  <si>
    <t>60-03-03-00-00</t>
  </si>
  <si>
    <t>MANTENIMIENTO DE EDIFICIO</t>
  </si>
  <si>
    <t>60-02-16-00-00</t>
  </si>
  <si>
    <t xml:space="preserve">PAPELERIA Y UTILES DE OFICINA </t>
  </si>
  <si>
    <t>60-02-17-01-00</t>
  </si>
  <si>
    <t>IMPUESTOS BIENES INMUEBLES</t>
  </si>
  <si>
    <t>60-02-18-00-00</t>
  </si>
  <si>
    <t>VIÁTICOS Y SERVICIOS DE TRANSPORTES</t>
  </si>
  <si>
    <t>60-02-42-00-00</t>
  </si>
  <si>
    <t>GASTOS DE OPERACIÓN</t>
  </si>
  <si>
    <t>60-02-27-00-00</t>
  </si>
  <si>
    <t xml:space="preserve">BOTIQUÍN </t>
  </si>
  <si>
    <t>60-02-21-00-00</t>
  </si>
  <si>
    <t xml:space="preserve">TRAMITES LEGALES </t>
  </si>
  <si>
    <t>60-02-44-00-00</t>
  </si>
  <si>
    <t xml:space="preserve">GUARDADOCUMENTOS </t>
  </si>
  <si>
    <t>60-02-07-00-00</t>
  </si>
  <si>
    <t>SERVICIO DE LIMPIEZA</t>
  </si>
  <si>
    <t>60-03-05-00-00</t>
  </si>
  <si>
    <t xml:space="preserve">SERVICIO DE MANTENIMIENTO ZONAS VERDES </t>
  </si>
  <si>
    <t>60-02-29-00-00</t>
  </si>
  <si>
    <t xml:space="preserve">PROCESO RECLUTAMIENTO </t>
  </si>
  <si>
    <t>60-02-08-10-00</t>
  </si>
  <si>
    <t>CONTRATOS PERMANENTES TI</t>
  </si>
  <si>
    <t>60-03-02-00-00</t>
  </si>
  <si>
    <t xml:space="preserve">CONTRATOS MANTENIMIENTO </t>
  </si>
  <si>
    <t>60-07-17-01-00</t>
  </si>
  <si>
    <t xml:space="preserve">COMUNICACIÓN E IMAGÉN </t>
  </si>
  <si>
    <t>60-02-37-00-00</t>
  </si>
  <si>
    <t xml:space="preserve">CONVENIOS  INSTITUCIONALES </t>
  </si>
  <si>
    <t xml:space="preserve">TOTAL GASTOS FIJOS </t>
  </si>
  <si>
    <t xml:space="preserve"> </t>
  </si>
  <si>
    <t xml:space="preserve">GASTOS FINANCIEROS </t>
  </si>
  <si>
    <t>60-02-36-00-00</t>
  </si>
  <si>
    <t>INTERESES POR INVERSIÓN EN IT</t>
  </si>
  <si>
    <t>60-02-20-00-00</t>
  </si>
  <si>
    <t>COMISIONES Y OTROS CARGOS FINANCIEROS</t>
  </si>
  <si>
    <t>60-02-45-00-00</t>
  </si>
  <si>
    <t xml:space="preserve">CUOTA CRÉDITO </t>
  </si>
  <si>
    <t xml:space="preserve">TOTAL GASTOS FINANCIEROS </t>
  </si>
  <si>
    <t>FISCALÍA</t>
  </si>
  <si>
    <t>60-07-01-01-00</t>
  </si>
  <si>
    <t>60-07-01-05-01</t>
  </si>
  <si>
    <t xml:space="preserve">CAPACITACIÓN DE PERSONAL FISCALÍA </t>
  </si>
  <si>
    <t>60-07-01-04-02</t>
  </si>
  <si>
    <t>PROYECTOS y ASESORÍAS DE INVESTIGACIÓN</t>
  </si>
  <si>
    <t>TOTAL PROGRAMA FISCALÍA</t>
  </si>
  <si>
    <t>60-07-24-01-00</t>
  </si>
  <si>
    <t>60-07-24-02-00</t>
  </si>
  <si>
    <t>VIÁTICOS</t>
  </si>
  <si>
    <t>60-07-24-03-00</t>
  </si>
  <si>
    <t xml:space="preserve">CAPACITACIÓN DE PERSONAL </t>
  </si>
  <si>
    <t>60-07-24-04-00</t>
  </si>
  <si>
    <t>DIVULGACIÓN</t>
  </si>
  <si>
    <t>60-07-24-05-00</t>
  </si>
  <si>
    <t>MATERIALES</t>
  </si>
  <si>
    <t>SUB TOTAL PROGRAMA CIREC</t>
  </si>
  <si>
    <t>REVISTA COSTARRICENSE DE PSICOLOGÍA</t>
  </si>
  <si>
    <t>60-07-18-06-00</t>
  </si>
  <si>
    <t>DIETAS REVISTA COSTARRICENSE DE PSICOLOGÍA</t>
  </si>
  <si>
    <t>60-07-18-01-00</t>
  </si>
  <si>
    <t xml:space="preserve">GASTOS DE OPERACIÓN </t>
  </si>
  <si>
    <t xml:space="preserve">TOTAL DEL PROGRAMA REVISTA </t>
  </si>
  <si>
    <t>PROGRAMA  JUNTA DIRECTIVA</t>
  </si>
  <si>
    <t>60-01-01-00-00</t>
  </si>
  <si>
    <t>ASESORIA LEGAL</t>
  </si>
  <si>
    <t>60-01-23-00-00</t>
  </si>
  <si>
    <t>DEFENSA PROFESIONAL</t>
  </si>
  <si>
    <t>60-01-04-00-00</t>
  </si>
  <si>
    <t>AUDITORIA EXTERNA</t>
  </si>
  <si>
    <t>60-01-19-00-00</t>
  </si>
  <si>
    <t xml:space="preserve">ASESORÍA SERVICIOS </t>
  </si>
  <si>
    <t>60-01-06-00-00</t>
  </si>
  <si>
    <t>SERVICIOS ACTUALIZACIÓN DE INFORMACIÓN</t>
  </si>
  <si>
    <t>60-01-08-00-00</t>
  </si>
  <si>
    <t xml:space="preserve">FEDERACIONES Y ASOCIACIONES </t>
  </si>
  <si>
    <t>60-01-09-00-00</t>
  </si>
  <si>
    <r>
      <t xml:space="preserve">ALIMENTACION </t>
    </r>
    <r>
      <rPr>
        <b/>
        <sz val="9"/>
        <rFont val="Arial"/>
        <family val="2"/>
      </rPr>
      <t xml:space="preserve"> </t>
    </r>
  </si>
  <si>
    <t>60-01-10-00-00</t>
  </si>
  <si>
    <r>
      <t xml:space="preserve">IMPRESOS Y PUBLICACIONES  </t>
    </r>
    <r>
      <rPr>
        <b/>
        <sz val="9"/>
        <rFont val="Arial"/>
        <family val="2"/>
      </rPr>
      <t xml:space="preserve"> </t>
    </r>
  </si>
  <si>
    <t>60-01-14-00-00</t>
  </si>
  <si>
    <t xml:space="preserve">GASTOS DE REPRESENTACIÓN </t>
  </si>
  <si>
    <t>60-01-07-00-00</t>
  </si>
  <si>
    <t>DIETAS JUNTA DIRECTIVA</t>
  </si>
  <si>
    <t xml:space="preserve">TOTAL PROGRAMA JUNTA DIRECTIVA </t>
  </si>
  <si>
    <t xml:space="preserve">PROYECTOS JUNTA DIRECTIVA </t>
  </si>
  <si>
    <t>60-01-06-01-01</t>
  </si>
  <si>
    <t xml:space="preserve">PROYECTOS </t>
  </si>
  <si>
    <t>PROYECCIÒN SOCIAL /RESPONSABILIDAD SOCIAL</t>
  </si>
  <si>
    <t>60-07-03-01-00</t>
  </si>
  <si>
    <t xml:space="preserve">REGIONALIZACIÒN </t>
  </si>
  <si>
    <t xml:space="preserve">PROGRAMA DE ASAMBLEAS </t>
  </si>
  <si>
    <t>60-04-01-00-00</t>
  </si>
  <si>
    <t xml:space="preserve">DIVULGACIÓN o PUBLICACIONES </t>
  </si>
  <si>
    <t>60-04-03-00-00</t>
  </si>
  <si>
    <t>ALIMENTACION ASAMBLEISTAS</t>
  </si>
  <si>
    <t>60-04-04-00-00</t>
  </si>
  <si>
    <t>PAPELERIA Y MATERIALES PARA ASAMBLEA</t>
  </si>
  <si>
    <t xml:space="preserve">TOTAL PROGRAMA ASAMBLEAS </t>
  </si>
  <si>
    <t xml:space="preserve">PROGRAMA DE TRIBUNAL DE HONOR  </t>
  </si>
  <si>
    <t>60-07-02-03-00</t>
  </si>
  <si>
    <t xml:space="preserve">DIETAS TRIBUNAL DE HONOR </t>
  </si>
  <si>
    <t>60-07-02-01-00</t>
  </si>
  <si>
    <t>GASTOS DE OPERACIÓN TRIBUNAL DE HONOR</t>
  </si>
  <si>
    <t>60-07-02-02-00</t>
  </si>
  <si>
    <t>PUBLICACIONES  TRIBUNAL DE HONOR</t>
  </si>
  <si>
    <t>60-07-02-04-00</t>
  </si>
  <si>
    <t xml:space="preserve">ASESORÍA LEGAL TRIBUNAL DE HONOR   </t>
  </si>
  <si>
    <t>TOTAL PROGRAMA TRIBUNAL ELECTORAL</t>
  </si>
  <si>
    <t xml:space="preserve">PROGRAMA DE TRIBUNAL ELECTORAL </t>
  </si>
  <si>
    <t>60-04-00-00-00</t>
  </si>
  <si>
    <t xml:space="preserve">PUBLICACIONES </t>
  </si>
  <si>
    <t>ASESORÍA LEGAL</t>
  </si>
  <si>
    <t xml:space="preserve">LOGISTICA VOTACIONES </t>
  </si>
  <si>
    <t xml:space="preserve">PROGRAMA DE INVERSIÓN EN ACTIVOS </t>
  </si>
  <si>
    <t>15-02-01-00-00</t>
  </si>
  <si>
    <t>EQUIPO TECNOLOGÍA DE INFORMACIÓN</t>
  </si>
  <si>
    <t>15-09-01-00-00</t>
  </si>
  <si>
    <t xml:space="preserve">PROYECTOS IT </t>
  </si>
  <si>
    <t>15-01-01-00-00</t>
  </si>
  <si>
    <t xml:space="preserve">ACTIVOS INSTITUCIONALES </t>
  </si>
  <si>
    <t xml:space="preserve">TOTAL PROGRAMA DE ACTIVOS e INVERSIÓN EN CAPITAL </t>
  </si>
  <si>
    <t>PROGRAMA DE BENEFICIOS</t>
  </si>
  <si>
    <t>60-07-08-01-00</t>
  </si>
  <si>
    <t xml:space="preserve">TOTAL PROGRAMA DE BENEFICIOS </t>
  </si>
  <si>
    <t xml:space="preserve">COMISIÓN DE ADOPCIONES </t>
  </si>
  <si>
    <t>COMISIÓN DE CENTROS DE CUIDO</t>
  </si>
  <si>
    <t>COMISIÓN DE ASUNTOS CURRICULARES</t>
  </si>
  <si>
    <t>COMISIÓN DE CAPACITACIÓN</t>
  </si>
  <si>
    <t xml:space="preserve">COMITÉ CONSULTIVO </t>
  </si>
  <si>
    <t xml:space="preserve">COMISIÓN DE IDONEIDAD MENTAL </t>
  </si>
  <si>
    <t>COMISIÓN ACTIVIDADES SOCIALES JUBILADOS</t>
  </si>
  <si>
    <t>COMISIÓN EQUIPO DE INTERVENCIÓN PSICOLOGICA ESPECIALIZADA</t>
  </si>
  <si>
    <t>COMISIÓN DE POLÍTICA PÚBLICA</t>
  </si>
  <si>
    <t>COMISIÓN PROGRAMA DE BENEFICIOS</t>
  </si>
  <si>
    <t xml:space="preserve">COMISIÓN DE ORIENTACIÓN Y PROYECCIÓN LABORAL </t>
  </si>
  <si>
    <t>COMISIÓN DE REVISIÓN DEL CÓDIGO DE ÉTICA</t>
  </si>
  <si>
    <t xml:space="preserve">COMISIÓN PROMOCIÓN DE LA SALUD MENTAL </t>
  </si>
  <si>
    <t>COMISIÓN PSICOLOGÍA DEL DEPORTE</t>
  </si>
  <si>
    <t>COMISIÓN DE PROTOCOLOS</t>
  </si>
  <si>
    <t xml:space="preserve">COMISIÓN DE DERECHOS HUMANOS </t>
  </si>
  <si>
    <t>COMISIÓN PERMANENTE Y MIGRACIÓN</t>
  </si>
  <si>
    <t>COMISIÓN DE VÍNCULO HUMANOS ANIMAL</t>
  </si>
  <si>
    <t>PROGRAMA DE COMISIONES DE TRABAJO</t>
  </si>
  <si>
    <t>60-07-00-00-00</t>
  </si>
  <si>
    <t xml:space="preserve">COMISIONES DE TRABAJO </t>
  </si>
  <si>
    <t xml:space="preserve">TOTAL PROGRAMA DE COMISIONES </t>
  </si>
  <si>
    <t xml:space="preserve">TOTAL EGRESOS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</si>
</sst>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43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b/>
      <sz val="9"/>
      <color theme="0"/>
      <name val="Arial"/>
      <family val="2"/>
    </font>
    <font>
      <b/>
      <sz val="9"/>
      <color theme="1"/>
      <name val="Arial"/>
      <family val="2"/>
    </font>
    <font>
      <b/>
      <sz val="9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4" tint="-0.499984740745262"/>
        <bgColor rgb="FFFFFFCC"/>
      </patternFill>
    </fill>
    <fill>
      <patternFill patternType="solid">
        <fgColor theme="0" tint="-0.34998626667073579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9">
    <xf numFmtId="0" fontId="0" fillId="0" borderId="0" xfId="0"/>
    <xf numFmtId="0" fontId="2" fillId="2" borderId="0" xfId="0" applyFont="1" applyFill="1" applyBorder="1" applyAlignment="1">
      <alignment horizontal="center"/>
    </xf>
    <xf numFmtId="0" fontId="3" fillId="0" borderId="0" xfId="0" applyFont="1" applyFill="1"/>
    <xf numFmtId="0" fontId="3" fillId="0" borderId="0" xfId="0" applyFont="1"/>
    <xf numFmtId="0" fontId="2" fillId="2" borderId="0" xfId="0" applyFont="1" applyFill="1" applyBorder="1" applyAlignment="1">
      <alignment horizontal="center"/>
    </xf>
    <xf numFmtId="41" fontId="5" fillId="3" borderId="0" xfId="0" applyNumberFormat="1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6" fillId="4" borderId="0" xfId="0" applyFont="1" applyFill="1" applyBorder="1" applyAlignment="1">
      <alignment horizontal="center" wrapText="1"/>
    </xf>
    <xf numFmtId="0" fontId="7" fillId="2" borderId="1" xfId="0" applyFont="1" applyFill="1" applyBorder="1" applyAlignment="1">
      <alignment horizontal="left"/>
    </xf>
    <xf numFmtId="0" fontId="3" fillId="0" borderId="2" xfId="0" applyFont="1" applyFill="1" applyBorder="1"/>
    <xf numFmtId="41" fontId="3" fillId="0" borderId="2" xfId="1" applyNumberFormat="1" applyFont="1" applyFill="1" applyBorder="1" applyAlignment="1" applyProtection="1">
      <alignment horizontal="right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2" xfId="0" applyFont="1" applyFill="1" applyBorder="1" applyAlignment="1"/>
    <xf numFmtId="0" fontId="3" fillId="5" borderId="2" xfId="0" applyFont="1" applyFill="1" applyBorder="1" applyAlignment="1"/>
    <xf numFmtId="0" fontId="3" fillId="5" borderId="3" xfId="0" applyFont="1" applyFill="1" applyBorder="1" applyAlignment="1">
      <alignment horizontal="center"/>
    </xf>
    <xf numFmtId="0" fontId="3" fillId="5" borderId="4" xfId="0" applyFont="1" applyFill="1" applyBorder="1" applyAlignment="1">
      <alignment horizontal="center"/>
    </xf>
    <xf numFmtId="41" fontId="3" fillId="0" borderId="2" xfId="1" applyNumberFormat="1" applyFont="1" applyFill="1" applyBorder="1" applyAlignment="1" applyProtection="1">
      <alignment horizontal="right" wrapText="1"/>
    </xf>
    <xf numFmtId="0" fontId="3" fillId="5" borderId="2" xfId="0" applyFont="1" applyFill="1" applyBorder="1" applyAlignment="1">
      <alignment horizontal="center"/>
    </xf>
    <xf numFmtId="0" fontId="3" fillId="5" borderId="3" xfId="0" applyFont="1" applyFill="1" applyBorder="1" applyAlignment="1"/>
    <xf numFmtId="0" fontId="3" fillId="5" borderId="3" xfId="0" applyFont="1" applyFill="1" applyBorder="1"/>
    <xf numFmtId="0" fontId="3" fillId="0" borderId="3" xfId="0" applyFont="1" applyFill="1" applyBorder="1"/>
    <xf numFmtId="41" fontId="3" fillId="0" borderId="5" xfId="1" applyNumberFormat="1" applyFont="1" applyFill="1" applyBorder="1" applyAlignment="1" applyProtection="1">
      <alignment horizontal="right"/>
    </xf>
    <xf numFmtId="41" fontId="3" fillId="0" borderId="0" xfId="0" applyNumberFormat="1" applyFont="1" applyFill="1"/>
    <xf numFmtId="0" fontId="6" fillId="6" borderId="3" xfId="0" applyFont="1" applyFill="1" applyBorder="1"/>
    <xf numFmtId="41" fontId="6" fillId="6" borderId="6" xfId="1" applyNumberFormat="1" applyFont="1" applyFill="1" applyBorder="1" applyAlignment="1" applyProtection="1">
      <alignment horizontal="right"/>
    </xf>
    <xf numFmtId="0" fontId="7" fillId="2" borderId="0" xfId="0" applyFont="1" applyFill="1" applyBorder="1"/>
    <xf numFmtId="41" fontId="7" fillId="2" borderId="0" xfId="1" applyNumberFormat="1" applyFont="1" applyFill="1" applyBorder="1" applyAlignment="1" applyProtection="1">
      <alignment horizontal="right"/>
    </xf>
    <xf numFmtId="0" fontId="7" fillId="7" borderId="1" xfId="0" applyFont="1" applyFill="1" applyBorder="1" applyAlignment="1">
      <alignment horizontal="left" wrapText="1"/>
    </xf>
    <xf numFmtId="0" fontId="7" fillId="0" borderId="2" xfId="0" applyFont="1" applyFill="1" applyBorder="1"/>
    <xf numFmtId="41" fontId="7" fillId="0" borderId="2" xfId="1" applyNumberFormat="1" applyFont="1" applyFill="1" applyBorder="1" applyAlignment="1" applyProtection="1">
      <alignment horizontal="right"/>
    </xf>
    <xf numFmtId="0" fontId="7" fillId="0" borderId="3" xfId="0" applyFont="1" applyFill="1" applyBorder="1" applyAlignment="1">
      <alignment horizontal="left"/>
    </xf>
    <xf numFmtId="0" fontId="7" fillId="0" borderId="4" xfId="0" applyFont="1" applyFill="1" applyBorder="1" applyAlignment="1">
      <alignment horizontal="left"/>
    </xf>
    <xf numFmtId="41" fontId="7" fillId="0" borderId="2" xfId="1" applyNumberFormat="1" applyFont="1" applyFill="1" applyBorder="1" applyAlignment="1" applyProtection="1">
      <alignment horizontal="right" wrapText="1"/>
    </xf>
    <xf numFmtId="0" fontId="7" fillId="0" borderId="3" xfId="0" applyFont="1" applyFill="1" applyBorder="1" applyAlignment="1">
      <alignment horizontal="left"/>
    </xf>
    <xf numFmtId="0" fontId="7" fillId="5" borderId="7" xfId="0" applyFont="1" applyFill="1" applyBorder="1" applyAlignment="1">
      <alignment horizontal="center"/>
    </xf>
    <xf numFmtId="0" fontId="7" fillId="7" borderId="3" xfId="0" applyFont="1" applyFill="1" applyBorder="1" applyAlignment="1">
      <alignment horizontal="left"/>
    </xf>
    <xf numFmtId="0" fontId="7" fillId="7" borderId="4" xfId="0" applyFont="1" applyFill="1" applyBorder="1" applyAlignment="1">
      <alignment horizontal="left"/>
    </xf>
    <xf numFmtId="0" fontId="3" fillId="0" borderId="2" xfId="0" applyFont="1" applyFill="1" applyBorder="1" applyAlignment="1">
      <alignment vertical="center"/>
    </xf>
    <xf numFmtId="41" fontId="3" fillId="0" borderId="8" xfId="1" applyNumberFormat="1" applyFont="1" applyFill="1" applyBorder="1" applyAlignment="1" applyProtection="1">
      <alignment horizontal="right" wrapText="1"/>
    </xf>
    <xf numFmtId="41" fontId="3" fillId="0" borderId="5" xfId="1" applyNumberFormat="1" applyFont="1" applyFill="1" applyBorder="1" applyAlignment="1" applyProtection="1">
      <alignment horizontal="right" wrapText="1"/>
    </xf>
    <xf numFmtId="0" fontId="7" fillId="0" borderId="0" xfId="0" applyFont="1" applyFill="1" applyBorder="1"/>
    <xf numFmtId="0" fontId="7" fillId="0" borderId="9" xfId="0" applyFont="1" applyFill="1" applyBorder="1" applyAlignment="1">
      <alignment horizontal="center"/>
    </xf>
    <xf numFmtId="0" fontId="7" fillId="7" borderId="2" xfId="0" applyFont="1" applyFill="1" applyBorder="1" applyAlignment="1">
      <alignment horizontal="left"/>
    </xf>
    <xf numFmtId="0" fontId="7" fillId="5" borderId="2" xfId="0" applyFont="1" applyFill="1" applyBorder="1" applyAlignment="1">
      <alignment horizontal="center"/>
    </xf>
    <xf numFmtId="0" fontId="7" fillId="7" borderId="7" xfId="0" applyFont="1" applyFill="1" applyBorder="1" applyAlignment="1">
      <alignment horizontal="left"/>
    </xf>
    <xf numFmtId="0" fontId="7" fillId="0" borderId="2" xfId="0" applyFont="1" applyFill="1" applyBorder="1" applyAlignment="1">
      <alignment horizontal="left"/>
    </xf>
    <xf numFmtId="41" fontId="7" fillId="0" borderId="6" xfId="1" applyNumberFormat="1" applyFont="1" applyFill="1" applyBorder="1" applyAlignment="1" applyProtection="1">
      <alignment horizontal="right" wrapText="1"/>
    </xf>
    <xf numFmtId="0" fontId="7" fillId="0" borderId="3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left"/>
    </xf>
    <xf numFmtId="0" fontId="3" fillId="8" borderId="0" xfId="0" applyFont="1" applyFill="1"/>
    <xf numFmtId="0" fontId="3" fillId="0" borderId="8" xfId="0" applyFont="1" applyFill="1" applyBorder="1"/>
    <xf numFmtId="0" fontId="7" fillId="0" borderId="1" xfId="0" applyFont="1" applyFill="1" applyBorder="1" applyAlignment="1">
      <alignment horizontal="left"/>
    </xf>
    <xf numFmtId="41" fontId="7" fillId="0" borderId="6" xfId="0" applyNumberFormat="1" applyFont="1" applyFill="1" applyBorder="1" applyAlignment="1">
      <alignment horizontal="center" wrapText="1"/>
    </xf>
    <xf numFmtId="0" fontId="7" fillId="0" borderId="2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left"/>
    </xf>
    <xf numFmtId="41" fontId="3" fillId="0" borderId="10" xfId="1" applyNumberFormat="1" applyFont="1" applyFill="1" applyBorder="1" applyAlignment="1" applyProtection="1">
      <alignment horizontal="right" wrapText="1"/>
    </xf>
    <xf numFmtId="0" fontId="7" fillId="0" borderId="6" xfId="0" applyFont="1" applyFill="1" applyBorder="1"/>
    <xf numFmtId="0" fontId="7" fillId="0" borderId="2" xfId="0" applyFont="1" applyFill="1" applyBorder="1" applyAlignment="1">
      <alignment horizontal="left"/>
    </xf>
    <xf numFmtId="0" fontId="7" fillId="0" borderId="9" xfId="0" applyFont="1" applyFill="1" applyBorder="1"/>
    <xf numFmtId="41" fontId="7" fillId="0" borderId="0" xfId="1" applyNumberFormat="1" applyFont="1" applyFill="1" applyBorder="1" applyAlignment="1" applyProtection="1">
      <alignment horizontal="right" wrapText="1"/>
    </xf>
    <xf numFmtId="0" fontId="7" fillId="0" borderId="3" xfId="0" applyFont="1" applyFill="1" applyBorder="1" applyAlignment="1"/>
    <xf numFmtId="0" fontId="7" fillId="0" borderId="4" xfId="0" applyFont="1" applyFill="1" applyBorder="1" applyAlignment="1"/>
    <xf numFmtId="41" fontId="7" fillId="0" borderId="8" xfId="1" applyNumberFormat="1" applyFont="1" applyFill="1" applyBorder="1" applyAlignment="1" applyProtection="1">
      <alignment horizontal="right" wrapText="1"/>
    </xf>
    <xf numFmtId="41" fontId="7" fillId="0" borderId="5" xfId="1" applyNumberFormat="1" applyFont="1" applyFill="1" applyBorder="1" applyAlignment="1" applyProtection="1">
      <alignment horizontal="right"/>
    </xf>
    <xf numFmtId="41" fontId="7" fillId="0" borderId="6" xfId="1" applyNumberFormat="1" applyFont="1" applyFill="1" applyBorder="1" applyAlignment="1" applyProtection="1">
      <alignment horizontal="right"/>
    </xf>
    <xf numFmtId="41" fontId="0" fillId="0" borderId="0" xfId="0" applyNumberFormat="1"/>
    <xf numFmtId="0" fontId="4" fillId="2" borderId="0" xfId="0" applyFont="1" applyFill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1</xdr:row>
      <xdr:rowOff>171451</xdr:rowOff>
    </xdr:from>
    <xdr:to>
      <xdr:col>1</xdr:col>
      <xdr:colOff>898373</xdr:colOff>
      <xdr:row>5</xdr:row>
      <xdr:rowOff>141144</xdr:rowOff>
    </xdr:to>
    <xdr:pic>
      <xdr:nvPicPr>
        <xdr:cNvPr id="2" name="Imagen 1" descr="Resultado de imagen para logo colegio de profesionales en psicologÃ­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" y="361951"/>
          <a:ext cx="784073" cy="7793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CI204"/>
  <sheetViews>
    <sheetView showGridLines="0" tabSelected="1" topLeftCell="A163" workbookViewId="0">
      <selection activeCell="G150" sqref="G150"/>
    </sheetView>
  </sheetViews>
  <sheetFormatPr baseColWidth="10" defaultRowHeight="15" x14ac:dyDescent="0.25"/>
  <cols>
    <col min="2" max="2" width="13.7109375" customWidth="1"/>
    <col min="3" max="3" width="51.42578125" customWidth="1"/>
    <col min="4" max="4" width="17.42578125" style="67" bestFit="1" customWidth="1"/>
    <col min="6" max="6" width="12" bestFit="1" customWidth="1"/>
  </cols>
  <sheetData>
    <row r="3" spans="1:87" x14ac:dyDescent="0.25">
      <c r="C3" s="1" t="s">
        <v>0</v>
      </c>
      <c r="D3" s="1"/>
    </row>
    <row r="4" spans="1:87" s="3" customFormat="1" ht="22.5" customHeight="1" x14ac:dyDescent="0.25">
      <c r="A4" s="2"/>
      <c r="B4" s="2"/>
      <c r="C4" s="1" t="s">
        <v>1</v>
      </c>
      <c r="D4" s="1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</row>
    <row r="5" spans="1:87" s="3" customFormat="1" ht="11.25" customHeight="1" x14ac:dyDescent="0.25">
      <c r="A5" s="2"/>
      <c r="B5" s="2"/>
      <c r="C5" s="68" t="s">
        <v>2</v>
      </c>
      <c r="D5" s="4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</row>
    <row r="6" spans="1:87" s="3" customFormat="1" ht="11.25" customHeight="1" x14ac:dyDescent="0.25">
      <c r="A6" s="2"/>
      <c r="B6" s="2"/>
      <c r="C6" s="68" t="s">
        <v>3</v>
      </c>
      <c r="D6" s="4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</row>
    <row r="7" spans="1:87" s="3" customFormat="1" ht="36" x14ac:dyDescent="0.25">
      <c r="A7"/>
      <c r="B7" s="5" t="s">
        <v>4</v>
      </c>
      <c r="C7" s="6" t="s">
        <v>5</v>
      </c>
      <c r="D7" s="5" t="s">
        <v>6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</row>
    <row r="8" spans="1:87" s="3" customFormat="1" ht="15" customHeight="1" x14ac:dyDescent="0.2">
      <c r="A8" s="2"/>
      <c r="B8" s="7" t="s">
        <v>7</v>
      </c>
      <c r="C8" s="7"/>
      <c r="D8" s="7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</row>
    <row r="9" spans="1:87" s="3" customFormat="1" ht="12" x14ac:dyDescent="0.2">
      <c r="A9" s="2"/>
      <c r="B9" s="2"/>
      <c r="C9" s="8" t="s">
        <v>8</v>
      </c>
      <c r="D9" s="8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</row>
    <row r="10" spans="1:87" s="2" customFormat="1" ht="15" customHeight="1" x14ac:dyDescent="0.2">
      <c r="B10" s="9" t="s">
        <v>9</v>
      </c>
      <c r="C10" s="9" t="s">
        <v>10</v>
      </c>
      <c r="D10" s="10">
        <v>982532140</v>
      </c>
    </row>
    <row r="11" spans="1:87" s="2" customFormat="1" ht="12" x14ac:dyDescent="0.2">
      <c r="C11" s="11"/>
      <c r="D11" s="12"/>
    </row>
    <row r="12" spans="1:87" s="2" customFormat="1" ht="12" x14ac:dyDescent="0.2">
      <c r="C12" s="8" t="s">
        <v>11</v>
      </c>
      <c r="D12" s="8"/>
    </row>
    <row r="13" spans="1:87" s="2" customFormat="1" ht="13.5" customHeight="1" x14ac:dyDescent="0.2">
      <c r="B13" s="9" t="s">
        <v>12</v>
      </c>
      <c r="C13" s="9" t="s">
        <v>13</v>
      </c>
      <c r="D13" s="10">
        <v>108000000</v>
      </c>
    </row>
    <row r="14" spans="1:87" s="2" customFormat="1" ht="12" x14ac:dyDescent="0.2">
      <c r="B14" s="9" t="s">
        <v>14</v>
      </c>
      <c r="C14" s="13" t="s">
        <v>15</v>
      </c>
      <c r="D14" s="10">
        <v>9600000</v>
      </c>
    </row>
    <row r="15" spans="1:87" s="2" customFormat="1" ht="12" x14ac:dyDescent="0.2">
      <c r="C15" s="11"/>
      <c r="D15" s="12"/>
    </row>
    <row r="16" spans="1:87" s="2" customFormat="1" ht="12" x14ac:dyDescent="0.2">
      <c r="C16" s="8" t="s">
        <v>16</v>
      </c>
      <c r="D16" s="8"/>
    </row>
    <row r="17" spans="2:4" s="2" customFormat="1" ht="12" x14ac:dyDescent="0.2">
      <c r="B17" s="9" t="s">
        <v>17</v>
      </c>
      <c r="C17" s="9" t="s">
        <v>18</v>
      </c>
      <c r="D17" s="10">
        <v>30722500</v>
      </c>
    </row>
    <row r="18" spans="2:4" s="2" customFormat="1" ht="12" x14ac:dyDescent="0.2">
      <c r="B18" s="9" t="s">
        <v>19</v>
      </c>
      <c r="C18" s="13" t="s">
        <v>20</v>
      </c>
      <c r="D18" s="10">
        <v>750000</v>
      </c>
    </row>
    <row r="19" spans="2:4" s="2" customFormat="1" ht="12" x14ac:dyDescent="0.2">
      <c r="B19" s="9" t="s">
        <v>21</v>
      </c>
      <c r="C19" s="13" t="s">
        <v>22</v>
      </c>
      <c r="D19" s="10">
        <v>3900000</v>
      </c>
    </row>
    <row r="20" spans="2:4" s="2" customFormat="1" ht="12" x14ac:dyDescent="0.2">
      <c r="B20" s="9" t="s">
        <v>23</v>
      </c>
      <c r="C20" s="13" t="s">
        <v>24</v>
      </c>
      <c r="D20" s="10">
        <v>3400000</v>
      </c>
    </row>
    <row r="21" spans="2:4" s="2" customFormat="1" ht="12" x14ac:dyDescent="0.2">
      <c r="B21" s="9" t="s">
        <v>25</v>
      </c>
      <c r="C21" s="14" t="s">
        <v>26</v>
      </c>
      <c r="D21" s="10">
        <v>6750000</v>
      </c>
    </row>
    <row r="22" spans="2:4" s="2" customFormat="1" ht="12" x14ac:dyDescent="0.2">
      <c r="B22" s="9" t="s">
        <v>27</v>
      </c>
      <c r="C22" s="14" t="s">
        <v>28</v>
      </c>
      <c r="D22" s="10">
        <v>120000</v>
      </c>
    </row>
    <row r="23" spans="2:4" s="2" customFormat="1" ht="12" x14ac:dyDescent="0.2">
      <c r="B23" s="9" t="s">
        <v>29</v>
      </c>
      <c r="C23" s="14" t="s">
        <v>30</v>
      </c>
      <c r="D23" s="10">
        <v>3500000</v>
      </c>
    </row>
    <row r="24" spans="2:4" s="2" customFormat="1" ht="12" x14ac:dyDescent="0.2">
      <c r="C24" s="15"/>
      <c r="D24" s="16"/>
    </row>
    <row r="25" spans="2:4" s="2" customFormat="1" ht="12" x14ac:dyDescent="0.2">
      <c r="C25" s="8" t="s">
        <v>31</v>
      </c>
      <c r="D25" s="8"/>
    </row>
    <row r="26" spans="2:4" s="2" customFormat="1" ht="12" x14ac:dyDescent="0.2">
      <c r="B26" s="9" t="s">
        <v>32</v>
      </c>
      <c r="C26" s="14" t="s">
        <v>33</v>
      </c>
      <c r="D26" s="17">
        <v>109000000</v>
      </c>
    </row>
    <row r="27" spans="2:4" s="2" customFormat="1" ht="12" x14ac:dyDescent="0.2">
      <c r="B27" s="9" t="s">
        <v>34</v>
      </c>
      <c r="C27" s="14" t="s">
        <v>35</v>
      </c>
      <c r="D27" s="17">
        <v>15000000</v>
      </c>
    </row>
    <row r="28" spans="2:4" s="2" customFormat="1" ht="12" x14ac:dyDescent="0.2">
      <c r="C28" s="18"/>
      <c r="D28" s="18"/>
    </row>
    <row r="29" spans="2:4" s="2" customFormat="1" ht="12" x14ac:dyDescent="0.2">
      <c r="C29" s="8" t="s">
        <v>36</v>
      </c>
      <c r="D29" s="8"/>
    </row>
    <row r="30" spans="2:4" s="2" customFormat="1" ht="12" x14ac:dyDescent="0.2">
      <c r="B30" s="9" t="s">
        <v>37</v>
      </c>
      <c r="C30" s="19" t="s">
        <v>38</v>
      </c>
      <c r="D30" s="10">
        <v>2000000</v>
      </c>
    </row>
    <row r="31" spans="2:4" s="2" customFormat="1" ht="12" x14ac:dyDescent="0.2">
      <c r="B31" s="9" t="s">
        <v>39</v>
      </c>
      <c r="C31" s="20" t="s">
        <v>40</v>
      </c>
      <c r="D31" s="10">
        <v>5000000</v>
      </c>
    </row>
    <row r="32" spans="2:4" s="2" customFormat="1" ht="12" x14ac:dyDescent="0.2">
      <c r="B32" s="9" t="s">
        <v>41</v>
      </c>
      <c r="C32" s="21" t="s">
        <v>42</v>
      </c>
      <c r="D32" s="10">
        <v>500000</v>
      </c>
    </row>
    <row r="33" spans="1:87" s="2" customFormat="1" ht="12" x14ac:dyDescent="0.2">
      <c r="B33" s="9" t="s">
        <v>43</v>
      </c>
      <c r="C33" s="21" t="s">
        <v>44</v>
      </c>
      <c r="D33" s="10">
        <v>86000000</v>
      </c>
    </row>
    <row r="34" spans="1:87" s="2" customFormat="1" ht="12" x14ac:dyDescent="0.2">
      <c r="B34" s="9" t="s">
        <v>45</v>
      </c>
      <c r="C34" s="19" t="s">
        <v>46</v>
      </c>
      <c r="D34" s="10">
        <v>13500000</v>
      </c>
    </row>
    <row r="35" spans="1:87" s="2" customFormat="1" ht="12.75" thickBot="1" x14ac:dyDescent="0.25">
      <c r="B35" s="9" t="s">
        <v>47</v>
      </c>
      <c r="C35" s="19" t="s">
        <v>48</v>
      </c>
      <c r="D35" s="22">
        <v>60357032.120000102</v>
      </c>
      <c r="F35" s="23"/>
    </row>
    <row r="36" spans="1:87" s="2" customFormat="1" ht="12.75" thickTop="1" x14ac:dyDescent="0.2">
      <c r="C36" s="24" t="s">
        <v>49</v>
      </c>
      <c r="D36" s="25">
        <f>SUM(D10:D35)</f>
        <v>1440631672.1200001</v>
      </c>
    </row>
    <row r="37" spans="1:87" s="3" customFormat="1" ht="12" x14ac:dyDescent="0.2">
      <c r="A37" s="2"/>
      <c r="B37" s="2"/>
      <c r="C37" s="26"/>
      <c r="D37" s="27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</row>
    <row r="38" spans="1:87" s="3" customFormat="1" ht="12" x14ac:dyDescent="0.2">
      <c r="A38" s="2"/>
      <c r="B38" s="2"/>
      <c r="C38" s="26"/>
      <c r="D38" s="27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</row>
    <row r="39" spans="1:87" s="3" customFormat="1" ht="36" x14ac:dyDescent="0.2">
      <c r="A39" s="2"/>
      <c r="B39" s="5" t="s">
        <v>4</v>
      </c>
      <c r="C39" s="6" t="s">
        <v>5</v>
      </c>
      <c r="D39" s="5" t="s">
        <v>6</v>
      </c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</row>
    <row r="40" spans="1:87" s="3" customFormat="1" ht="15" customHeight="1" x14ac:dyDescent="0.2">
      <c r="A40" s="2"/>
      <c r="B40" s="7" t="s">
        <v>50</v>
      </c>
      <c r="C40" s="7"/>
      <c r="D40" s="7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</row>
    <row r="41" spans="1:87" s="3" customFormat="1" ht="12" customHeight="1" x14ac:dyDescent="0.2">
      <c r="A41" s="2"/>
      <c r="B41" s="2"/>
      <c r="C41" s="28" t="s">
        <v>51</v>
      </c>
      <c r="D41" s="28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</row>
    <row r="42" spans="1:87" s="2" customFormat="1" ht="12" x14ac:dyDescent="0.2">
      <c r="B42" s="9" t="s">
        <v>52</v>
      </c>
      <c r="C42" s="9" t="s">
        <v>13</v>
      </c>
      <c r="D42" s="10">
        <f>+(2350*36000)+SUM(3500*300)-28000000</f>
        <v>57650000</v>
      </c>
    </row>
    <row r="43" spans="1:87" s="2" customFormat="1" ht="12" x14ac:dyDescent="0.2">
      <c r="C43" s="29" t="s">
        <v>53</v>
      </c>
      <c r="D43" s="30">
        <f>SUM(D42)</f>
        <v>57650000</v>
      </c>
    </row>
    <row r="44" spans="1:87" s="2" customFormat="1" ht="12" x14ac:dyDescent="0.2">
      <c r="C44" s="11"/>
      <c r="D44" s="12"/>
    </row>
    <row r="45" spans="1:87" s="2" customFormat="1" ht="12" x14ac:dyDescent="0.2">
      <c r="C45" s="31" t="s">
        <v>54</v>
      </c>
      <c r="D45" s="32"/>
    </row>
    <row r="46" spans="1:87" s="2" customFormat="1" ht="12" x14ac:dyDescent="0.2">
      <c r="B46" s="9" t="s">
        <v>55</v>
      </c>
      <c r="C46" s="9" t="s">
        <v>26</v>
      </c>
      <c r="D46" s="10">
        <f>15000*450</f>
        <v>6750000</v>
      </c>
    </row>
    <row r="47" spans="1:87" s="2" customFormat="1" ht="12" x14ac:dyDescent="0.2">
      <c r="B47" s="9" t="s">
        <v>56</v>
      </c>
      <c r="C47" s="9" t="s">
        <v>18</v>
      </c>
      <c r="D47" s="10">
        <f>36500000-5777500</f>
        <v>30722500</v>
      </c>
    </row>
    <row r="48" spans="1:87" s="2" customFormat="1" ht="12" x14ac:dyDescent="0.2">
      <c r="C48" s="29" t="s">
        <v>57</v>
      </c>
      <c r="D48" s="30">
        <f>SUM(D46:D47)</f>
        <v>37472500</v>
      </c>
    </row>
    <row r="49" spans="1:87" s="2" customFormat="1" ht="12" x14ac:dyDescent="0.2">
      <c r="C49" s="11"/>
      <c r="D49" s="12"/>
    </row>
    <row r="50" spans="1:87" s="2" customFormat="1" ht="12" x14ac:dyDescent="0.2">
      <c r="C50" s="31" t="s">
        <v>31</v>
      </c>
      <c r="D50" s="32"/>
    </row>
    <row r="51" spans="1:87" s="2" customFormat="1" ht="12" x14ac:dyDescent="0.2">
      <c r="B51" s="9" t="s">
        <v>58</v>
      </c>
      <c r="C51" s="9" t="s">
        <v>59</v>
      </c>
      <c r="D51" s="17">
        <v>112000000</v>
      </c>
    </row>
    <row r="52" spans="1:87" s="2" customFormat="1" ht="12" x14ac:dyDescent="0.2">
      <c r="C52" s="29" t="s">
        <v>60</v>
      </c>
      <c r="D52" s="33">
        <f>SUM(D51)</f>
        <v>112000000</v>
      </c>
    </row>
    <row r="53" spans="1:87" s="2" customFormat="1" ht="12" x14ac:dyDescent="0.2">
      <c r="C53" s="11"/>
      <c r="D53" s="12"/>
    </row>
    <row r="54" spans="1:87" s="2" customFormat="1" ht="12" x14ac:dyDescent="0.2">
      <c r="B54" s="9" t="s">
        <v>61</v>
      </c>
      <c r="C54" s="34" t="s">
        <v>62</v>
      </c>
      <c r="D54" s="17">
        <v>10000000</v>
      </c>
    </row>
    <row r="55" spans="1:87" s="2" customFormat="1" ht="12" x14ac:dyDescent="0.2">
      <c r="C55" s="29" t="s">
        <v>63</v>
      </c>
      <c r="D55" s="33">
        <f>+D54</f>
        <v>10000000</v>
      </c>
    </row>
    <row r="56" spans="1:87" s="2" customFormat="1" ht="12" x14ac:dyDescent="0.2">
      <c r="C56" s="35"/>
      <c r="D56" s="35"/>
    </row>
    <row r="57" spans="1:87" s="3" customFormat="1" ht="12" x14ac:dyDescent="0.2">
      <c r="A57" s="2"/>
      <c r="B57" s="2"/>
      <c r="C57" s="36" t="s">
        <v>64</v>
      </c>
      <c r="D57" s="37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</row>
    <row r="58" spans="1:87" s="2" customFormat="1" ht="12" x14ac:dyDescent="0.2">
      <c r="B58" s="9" t="s">
        <v>65</v>
      </c>
      <c r="C58" s="9" t="s">
        <v>66</v>
      </c>
      <c r="D58" s="17">
        <v>321841547.41367</v>
      </c>
    </row>
    <row r="59" spans="1:87" s="2" customFormat="1" ht="12" x14ac:dyDescent="0.2">
      <c r="B59" s="9" t="s">
        <v>67</v>
      </c>
      <c r="C59" s="9" t="s">
        <v>68</v>
      </c>
      <c r="D59" s="17">
        <v>85792877.434019312</v>
      </c>
    </row>
    <row r="60" spans="1:87" s="2" customFormat="1" ht="12" x14ac:dyDescent="0.2">
      <c r="B60" s="9" t="s">
        <v>69</v>
      </c>
      <c r="C60" s="38" t="s">
        <v>70</v>
      </c>
      <c r="D60" s="17">
        <v>5000000</v>
      </c>
    </row>
    <row r="61" spans="1:87" s="2" customFormat="1" ht="12" x14ac:dyDescent="0.2">
      <c r="B61" s="9" t="s">
        <v>71</v>
      </c>
      <c r="C61" s="9" t="s">
        <v>72</v>
      </c>
      <c r="D61" s="17">
        <v>27000000</v>
      </c>
    </row>
    <row r="62" spans="1:87" s="2" customFormat="1" ht="12" x14ac:dyDescent="0.2">
      <c r="B62" s="9" t="s">
        <v>73</v>
      </c>
      <c r="C62" s="9" t="s">
        <v>74</v>
      </c>
      <c r="D62" s="17">
        <v>2000000</v>
      </c>
    </row>
    <row r="63" spans="1:87" s="2" customFormat="1" ht="12" x14ac:dyDescent="0.2">
      <c r="B63" s="9" t="s">
        <v>75</v>
      </c>
      <c r="C63" s="9" t="s">
        <v>76</v>
      </c>
      <c r="D63" s="17">
        <v>1000000</v>
      </c>
    </row>
    <row r="64" spans="1:87" s="2" customFormat="1" ht="12" x14ac:dyDescent="0.2">
      <c r="B64" s="9" t="s">
        <v>77</v>
      </c>
      <c r="C64" s="9" t="s">
        <v>78</v>
      </c>
      <c r="D64" s="17">
        <v>1500000</v>
      </c>
    </row>
    <row r="65" spans="2:4" s="2" customFormat="1" ht="12" x14ac:dyDescent="0.2">
      <c r="B65" s="9" t="s">
        <v>79</v>
      </c>
      <c r="C65" s="9" t="s">
        <v>80</v>
      </c>
      <c r="D65" s="17">
        <v>900000</v>
      </c>
    </row>
    <row r="66" spans="2:4" s="2" customFormat="1" ht="12" x14ac:dyDescent="0.2">
      <c r="C66" s="29" t="s">
        <v>81</v>
      </c>
      <c r="D66" s="33">
        <f>SUM(D58:D65)</f>
        <v>445034424.84768933</v>
      </c>
    </row>
    <row r="67" spans="2:4" s="2" customFormat="1" ht="12" x14ac:dyDescent="0.2">
      <c r="C67" s="35"/>
      <c r="D67" s="35"/>
    </row>
    <row r="68" spans="2:4" s="2" customFormat="1" ht="12" x14ac:dyDescent="0.2">
      <c r="C68" s="36" t="s">
        <v>82</v>
      </c>
      <c r="D68" s="37"/>
    </row>
    <row r="69" spans="2:4" s="2" customFormat="1" ht="12" x14ac:dyDescent="0.2">
      <c r="B69" s="9" t="s">
        <v>83</v>
      </c>
      <c r="C69" s="9" t="s">
        <v>84</v>
      </c>
      <c r="D69" s="17">
        <v>5000000</v>
      </c>
    </row>
    <row r="70" spans="2:4" s="2" customFormat="1" ht="12" x14ac:dyDescent="0.2">
      <c r="B70" s="9" t="s">
        <v>85</v>
      </c>
      <c r="C70" s="9" t="s">
        <v>86</v>
      </c>
      <c r="D70" s="17">
        <v>12000000</v>
      </c>
    </row>
    <row r="71" spans="2:4" s="2" customFormat="1" ht="12" x14ac:dyDescent="0.2">
      <c r="B71" s="9" t="s">
        <v>87</v>
      </c>
      <c r="C71" s="9" t="s">
        <v>88</v>
      </c>
      <c r="D71" s="17">
        <v>2500000</v>
      </c>
    </row>
    <row r="72" spans="2:4" s="2" customFormat="1" ht="12" x14ac:dyDescent="0.2">
      <c r="B72" s="9" t="s">
        <v>89</v>
      </c>
      <c r="C72" s="9" t="s">
        <v>90</v>
      </c>
      <c r="D72" s="17">
        <f>12000*610</f>
        <v>7320000</v>
      </c>
    </row>
    <row r="73" spans="2:4" s="2" customFormat="1" ht="12" x14ac:dyDescent="0.2">
      <c r="B73" s="9" t="s">
        <v>91</v>
      </c>
      <c r="C73" s="9" t="s">
        <v>92</v>
      </c>
      <c r="D73" s="17">
        <v>2000000</v>
      </c>
    </row>
    <row r="74" spans="2:4" s="2" customFormat="1" ht="12" x14ac:dyDescent="0.2">
      <c r="B74" s="9" t="s">
        <v>93</v>
      </c>
      <c r="C74" s="9" t="s">
        <v>94</v>
      </c>
      <c r="D74" s="17">
        <v>2000000</v>
      </c>
    </row>
    <row r="75" spans="2:4" s="2" customFormat="1" ht="12" x14ac:dyDescent="0.2">
      <c r="B75" s="9" t="s">
        <v>95</v>
      </c>
      <c r="C75" s="9" t="s">
        <v>96</v>
      </c>
      <c r="D75" s="17">
        <v>1000000</v>
      </c>
    </row>
    <row r="76" spans="2:4" s="2" customFormat="1" ht="12" x14ac:dyDescent="0.2">
      <c r="B76" s="9" t="s">
        <v>97</v>
      </c>
      <c r="C76" s="9" t="s">
        <v>98</v>
      </c>
      <c r="D76" s="17">
        <v>150000</v>
      </c>
    </row>
    <row r="77" spans="2:4" s="2" customFormat="1" ht="12" x14ac:dyDescent="0.2">
      <c r="B77" s="9" t="s">
        <v>99</v>
      </c>
      <c r="C77" s="9" t="s">
        <v>100</v>
      </c>
      <c r="D77" s="17">
        <v>1500000</v>
      </c>
    </row>
    <row r="78" spans="2:4" s="2" customFormat="1" ht="12" x14ac:dyDescent="0.2">
      <c r="B78" s="9" t="s">
        <v>101</v>
      </c>
      <c r="C78" s="9" t="s">
        <v>102</v>
      </c>
      <c r="D78" s="17">
        <v>500000</v>
      </c>
    </row>
    <row r="79" spans="2:4" s="2" customFormat="1" ht="12" x14ac:dyDescent="0.2">
      <c r="B79" s="9" t="s">
        <v>103</v>
      </c>
      <c r="C79" s="9" t="s">
        <v>104</v>
      </c>
      <c r="D79" s="17">
        <v>7500000</v>
      </c>
    </row>
    <row r="80" spans="2:4" s="2" customFormat="1" ht="12" x14ac:dyDescent="0.2">
      <c r="B80" s="9" t="s">
        <v>105</v>
      </c>
      <c r="C80" s="9" t="s">
        <v>106</v>
      </c>
      <c r="D80" s="17">
        <f>2400000*12</f>
        <v>28800000</v>
      </c>
    </row>
    <row r="81" spans="2:4" s="2" customFormat="1" ht="12" x14ac:dyDescent="0.2">
      <c r="B81" s="9" t="s">
        <v>107</v>
      </c>
      <c r="C81" s="9" t="s">
        <v>108</v>
      </c>
      <c r="D81" s="17">
        <v>2000000</v>
      </c>
    </row>
    <row r="82" spans="2:4" s="2" customFormat="1" ht="12" x14ac:dyDescent="0.2">
      <c r="B82" s="9" t="s">
        <v>109</v>
      </c>
      <c r="C82" s="9" t="s">
        <v>110</v>
      </c>
      <c r="D82" s="17">
        <v>3000000</v>
      </c>
    </row>
    <row r="83" spans="2:4" s="2" customFormat="1" ht="12" x14ac:dyDescent="0.2">
      <c r="B83" s="9" t="s">
        <v>111</v>
      </c>
      <c r="C83" s="9" t="s">
        <v>112</v>
      </c>
      <c r="D83" s="17">
        <v>40000000</v>
      </c>
    </row>
    <row r="84" spans="2:4" s="2" customFormat="1" ht="12" x14ac:dyDescent="0.2">
      <c r="B84" s="9" t="s">
        <v>113</v>
      </c>
      <c r="C84" s="9" t="s">
        <v>114</v>
      </c>
      <c r="D84" s="17">
        <v>15000000</v>
      </c>
    </row>
    <row r="85" spans="2:4" s="2" customFormat="1" ht="12" x14ac:dyDescent="0.2">
      <c r="B85" s="9" t="s">
        <v>115</v>
      </c>
      <c r="C85" s="9" t="s">
        <v>116</v>
      </c>
      <c r="D85" s="17">
        <v>5000000</v>
      </c>
    </row>
    <row r="86" spans="2:4" s="2" customFormat="1" ht="12" x14ac:dyDescent="0.2">
      <c r="B86" s="9" t="s">
        <v>117</v>
      </c>
      <c r="C86" s="9" t="s">
        <v>118</v>
      </c>
      <c r="D86" s="17">
        <v>1500000</v>
      </c>
    </row>
    <row r="87" spans="2:4" s="2" customFormat="1" ht="12" x14ac:dyDescent="0.2">
      <c r="B87" s="9" t="s">
        <v>119</v>
      </c>
      <c r="C87" s="9" t="s">
        <v>120</v>
      </c>
      <c r="D87" s="17">
        <v>500000</v>
      </c>
    </row>
    <row r="88" spans="2:4" s="2" customFormat="1" ht="12" x14ac:dyDescent="0.2">
      <c r="B88" s="9" t="s">
        <v>121</v>
      </c>
      <c r="C88" s="9" t="s">
        <v>122</v>
      </c>
      <c r="D88" s="17">
        <v>1000000</v>
      </c>
    </row>
    <row r="89" spans="2:4" s="2" customFormat="1" ht="12" x14ac:dyDescent="0.2">
      <c r="B89" s="9" t="s">
        <v>123</v>
      </c>
      <c r="C89" s="9" t="s">
        <v>124</v>
      </c>
      <c r="D89" s="17">
        <v>1000000</v>
      </c>
    </row>
    <row r="90" spans="2:4" s="2" customFormat="1" ht="12" x14ac:dyDescent="0.2">
      <c r="B90" s="9" t="s">
        <v>125</v>
      </c>
      <c r="C90" s="9" t="s">
        <v>126</v>
      </c>
      <c r="D90" s="17">
        <v>660000</v>
      </c>
    </row>
    <row r="91" spans="2:4" s="2" customFormat="1" ht="12" x14ac:dyDescent="0.2">
      <c r="B91" s="9" t="s">
        <v>127</v>
      </c>
      <c r="C91" s="9" t="s">
        <v>128</v>
      </c>
      <c r="D91" s="17">
        <f>2400000*12</f>
        <v>28800000</v>
      </c>
    </row>
    <row r="92" spans="2:4" s="2" customFormat="1" ht="12" x14ac:dyDescent="0.2">
      <c r="B92" s="9" t="s">
        <v>129</v>
      </c>
      <c r="C92" s="9" t="s">
        <v>130</v>
      </c>
      <c r="D92" s="17">
        <f>50000*12</f>
        <v>600000</v>
      </c>
    </row>
    <row r="93" spans="2:4" s="2" customFormat="1" ht="12" x14ac:dyDescent="0.2">
      <c r="B93" s="9" t="s">
        <v>131</v>
      </c>
      <c r="C93" s="9" t="s">
        <v>132</v>
      </c>
      <c r="D93" s="17">
        <v>250000</v>
      </c>
    </row>
    <row r="94" spans="2:4" s="2" customFormat="1" ht="12" x14ac:dyDescent="0.2">
      <c r="B94" s="9" t="s">
        <v>133</v>
      </c>
      <c r="C94" s="9" t="s">
        <v>134</v>
      </c>
      <c r="D94" s="17">
        <f>19000*610</f>
        <v>11590000</v>
      </c>
    </row>
    <row r="95" spans="2:4" s="2" customFormat="1" ht="12" x14ac:dyDescent="0.2">
      <c r="B95" s="9" t="s">
        <v>135</v>
      </c>
      <c r="C95" s="9" t="s">
        <v>136</v>
      </c>
      <c r="D95" s="17">
        <v>10000000</v>
      </c>
    </row>
    <row r="96" spans="2:4" s="2" customFormat="1" ht="12" x14ac:dyDescent="0.2">
      <c r="B96" s="9" t="s">
        <v>137</v>
      </c>
      <c r="C96" s="9" t="s">
        <v>138</v>
      </c>
      <c r="D96" s="39">
        <v>23000000</v>
      </c>
    </row>
    <row r="97" spans="1:87" s="2" customFormat="1" ht="12.75" thickBot="1" x14ac:dyDescent="0.25">
      <c r="B97" s="9" t="s">
        <v>139</v>
      </c>
      <c r="C97" s="9" t="s">
        <v>140</v>
      </c>
      <c r="D97" s="40">
        <f>90000*14</f>
        <v>1260000</v>
      </c>
    </row>
    <row r="98" spans="1:87" s="3" customFormat="1" ht="12.75" thickTop="1" x14ac:dyDescent="0.2">
      <c r="A98" s="2"/>
      <c r="B98" s="2"/>
      <c r="C98" s="29" t="s">
        <v>141</v>
      </c>
      <c r="D98" s="33">
        <f>SUM(D69:D97)</f>
        <v>215430000</v>
      </c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</row>
    <row r="99" spans="1:87" s="3" customFormat="1" ht="12" x14ac:dyDescent="0.2">
      <c r="A99" s="41"/>
      <c r="B99" s="41"/>
      <c r="C99" s="29"/>
      <c r="D99" s="33" t="s">
        <v>142</v>
      </c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</row>
    <row r="100" spans="1:87" s="3" customFormat="1" ht="36" x14ac:dyDescent="0.2">
      <c r="A100" s="2"/>
      <c r="B100" s="5" t="s">
        <v>4</v>
      </c>
      <c r="C100" s="6" t="s">
        <v>5</v>
      </c>
      <c r="D100" s="5" t="s">
        <v>6</v>
      </c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</row>
    <row r="101" spans="1:87" s="3" customFormat="1" ht="15" customHeight="1" x14ac:dyDescent="0.2">
      <c r="A101" s="2"/>
      <c r="B101" s="7" t="s">
        <v>50</v>
      </c>
      <c r="C101" s="7"/>
      <c r="D101" s="7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/>
      <c r="CF101" s="2"/>
      <c r="CG101" s="2"/>
      <c r="CH101" s="2"/>
      <c r="CI101" s="2"/>
    </row>
    <row r="102" spans="1:87" s="3" customFormat="1" ht="12" x14ac:dyDescent="0.2">
      <c r="A102" s="2"/>
      <c r="B102" s="2"/>
      <c r="C102" s="29" t="s">
        <v>143</v>
      </c>
      <c r="D102" s="9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</row>
    <row r="103" spans="1:87" s="3" customFormat="1" ht="12" x14ac:dyDescent="0.2">
      <c r="A103" s="2"/>
      <c r="B103" s="9" t="s">
        <v>144</v>
      </c>
      <c r="C103" s="9" t="s">
        <v>145</v>
      </c>
      <c r="D103" s="17">
        <v>11000000</v>
      </c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</row>
    <row r="104" spans="1:87" s="2" customFormat="1" ht="12" x14ac:dyDescent="0.2">
      <c r="B104" s="9" t="s">
        <v>146</v>
      </c>
      <c r="C104" s="9" t="s">
        <v>147</v>
      </c>
      <c r="D104" s="17">
        <v>30000000</v>
      </c>
    </row>
    <row r="105" spans="1:87" s="2" customFormat="1" ht="12" x14ac:dyDescent="0.2">
      <c r="B105" s="9" t="s">
        <v>148</v>
      </c>
      <c r="C105" s="9" t="s">
        <v>149</v>
      </c>
      <c r="D105" s="17">
        <f>16000000*12</f>
        <v>192000000</v>
      </c>
    </row>
    <row r="106" spans="1:87" s="3" customFormat="1" ht="12" x14ac:dyDescent="0.2">
      <c r="A106" s="2"/>
      <c r="B106" s="2"/>
      <c r="C106" s="29" t="s">
        <v>150</v>
      </c>
      <c r="D106" s="33">
        <f>SUM(D103:D105)</f>
        <v>233000000</v>
      </c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</row>
    <row r="107" spans="1:87" s="3" customFormat="1" ht="12" x14ac:dyDescent="0.2">
      <c r="A107" s="2"/>
      <c r="B107" s="2"/>
      <c r="C107" s="42"/>
      <c r="D107" s="4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  <c r="CG107" s="2"/>
      <c r="CH107" s="2"/>
      <c r="CI107" s="2"/>
    </row>
    <row r="108" spans="1:87" s="3" customFormat="1" ht="12" x14ac:dyDescent="0.2">
      <c r="A108" s="2"/>
      <c r="B108" s="2"/>
      <c r="C108" s="43" t="s">
        <v>151</v>
      </c>
      <c r="D108" s="43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</row>
    <row r="109" spans="1:87" s="2" customFormat="1" ht="12" x14ac:dyDescent="0.2">
      <c r="B109" s="9" t="s">
        <v>152</v>
      </c>
      <c r="C109" s="13" t="s">
        <v>120</v>
      </c>
      <c r="D109" s="17">
        <v>1500000</v>
      </c>
    </row>
    <row r="110" spans="1:87" s="2" customFormat="1" ht="12" x14ac:dyDescent="0.2">
      <c r="B110" s="9" t="s">
        <v>153</v>
      </c>
      <c r="C110" s="13" t="s">
        <v>154</v>
      </c>
      <c r="D110" s="17">
        <v>500000</v>
      </c>
    </row>
    <row r="111" spans="1:87" s="2" customFormat="1" ht="12.75" thickBot="1" x14ac:dyDescent="0.25">
      <c r="B111" s="9" t="s">
        <v>155</v>
      </c>
      <c r="C111" s="13" t="s">
        <v>156</v>
      </c>
      <c r="D111" s="40">
        <v>3000000</v>
      </c>
    </row>
    <row r="112" spans="1:87" s="2" customFormat="1" ht="12.75" thickTop="1" x14ac:dyDescent="0.2">
      <c r="C112" s="29" t="s">
        <v>157</v>
      </c>
      <c r="D112" s="33">
        <f>SUM(D109:D111)</f>
        <v>5000000</v>
      </c>
    </row>
    <row r="113" spans="1:87" s="2" customFormat="1" ht="12" x14ac:dyDescent="0.2">
      <c r="C113" s="44"/>
      <c r="D113" s="44"/>
    </row>
    <row r="114" spans="1:87" s="3" customFormat="1" ht="12" x14ac:dyDescent="0.2">
      <c r="A114" s="2"/>
      <c r="B114" s="2"/>
      <c r="C114" s="45" t="s">
        <v>35</v>
      </c>
      <c r="D114" s="45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  <c r="CG114" s="2"/>
      <c r="CH114" s="2"/>
      <c r="CI114" s="2"/>
    </row>
    <row r="115" spans="1:87" s="2" customFormat="1" ht="12" x14ac:dyDescent="0.2">
      <c r="B115" s="9" t="s">
        <v>158</v>
      </c>
      <c r="C115" s="9" t="s">
        <v>120</v>
      </c>
      <c r="D115" s="17">
        <v>620000</v>
      </c>
    </row>
    <row r="116" spans="1:87" s="2" customFormat="1" ht="12" x14ac:dyDescent="0.2">
      <c r="B116" s="9" t="s">
        <v>159</v>
      </c>
      <c r="C116" s="9" t="s">
        <v>160</v>
      </c>
      <c r="D116" s="17">
        <v>1080000</v>
      </c>
    </row>
    <row r="117" spans="1:87" s="2" customFormat="1" ht="12" x14ac:dyDescent="0.2">
      <c r="B117" s="9" t="s">
        <v>161</v>
      </c>
      <c r="C117" s="9" t="s">
        <v>162</v>
      </c>
      <c r="D117" s="17">
        <v>600000</v>
      </c>
    </row>
    <row r="118" spans="1:87" s="2" customFormat="1" ht="12" x14ac:dyDescent="0.2">
      <c r="B118" s="9" t="s">
        <v>163</v>
      </c>
      <c r="C118" s="9" t="s">
        <v>164</v>
      </c>
      <c r="D118" s="17">
        <v>500000</v>
      </c>
    </row>
    <row r="119" spans="1:87" s="2" customFormat="1" ht="12.75" thickBot="1" x14ac:dyDescent="0.25">
      <c r="B119" s="9" t="s">
        <v>165</v>
      </c>
      <c r="C119" s="9" t="s">
        <v>166</v>
      </c>
      <c r="D119" s="40">
        <v>600000</v>
      </c>
    </row>
    <row r="120" spans="1:87" s="2" customFormat="1" ht="12.75" thickTop="1" x14ac:dyDescent="0.2">
      <c r="C120" s="46" t="s">
        <v>167</v>
      </c>
      <c r="D120" s="47">
        <f>SUM(D115:D119)</f>
        <v>3400000</v>
      </c>
    </row>
    <row r="121" spans="1:87" s="2" customFormat="1" ht="12" x14ac:dyDescent="0.2">
      <c r="C121" s="48"/>
      <c r="D121" s="49"/>
    </row>
    <row r="122" spans="1:87" s="2" customFormat="1" ht="12" x14ac:dyDescent="0.2">
      <c r="C122" s="50" t="s">
        <v>168</v>
      </c>
      <c r="D122" s="50"/>
    </row>
    <row r="123" spans="1:87" s="2" customFormat="1" ht="12" x14ac:dyDescent="0.2">
      <c r="B123" s="9" t="s">
        <v>169</v>
      </c>
      <c r="C123" s="9" t="s">
        <v>170</v>
      </c>
      <c r="D123" s="17">
        <v>2400000</v>
      </c>
    </row>
    <row r="124" spans="1:87" s="2" customFormat="1" ht="12.75" thickBot="1" x14ac:dyDescent="0.25">
      <c r="B124" s="9" t="s">
        <v>171</v>
      </c>
      <c r="C124" s="9" t="s">
        <v>172</v>
      </c>
      <c r="D124" s="40">
        <v>7570685</v>
      </c>
    </row>
    <row r="125" spans="1:87" s="2" customFormat="1" ht="12.75" thickTop="1" x14ac:dyDescent="0.2">
      <c r="C125" s="29" t="s">
        <v>173</v>
      </c>
      <c r="D125" s="47">
        <f>SUM(D123:D124)</f>
        <v>9970685</v>
      </c>
    </row>
    <row r="126" spans="1:87" s="2" customFormat="1" ht="12" x14ac:dyDescent="0.2">
      <c r="C126" s="44"/>
      <c r="D126" s="44"/>
    </row>
    <row r="127" spans="1:87" s="3" customFormat="1" ht="36" x14ac:dyDescent="0.2">
      <c r="A127" s="2"/>
      <c r="B127" s="5" t="s">
        <v>4</v>
      </c>
      <c r="C127" s="6" t="s">
        <v>5</v>
      </c>
      <c r="D127" s="5" t="s">
        <v>6</v>
      </c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  <c r="CG127" s="2"/>
      <c r="CH127" s="2"/>
      <c r="CI127" s="2"/>
    </row>
    <row r="128" spans="1:87" s="3" customFormat="1" ht="15" customHeight="1" x14ac:dyDescent="0.2">
      <c r="A128" s="2"/>
      <c r="B128" s="7" t="s">
        <v>50</v>
      </c>
      <c r="C128" s="7"/>
      <c r="D128" s="7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  <c r="CB128" s="2"/>
      <c r="CC128" s="2"/>
      <c r="CD128" s="2"/>
      <c r="CE128" s="2"/>
      <c r="CF128" s="2"/>
      <c r="CG128" s="2"/>
      <c r="CH128" s="2"/>
      <c r="CI128" s="2"/>
    </row>
    <row r="129" spans="1:87" s="3" customFormat="1" ht="12" x14ac:dyDescent="0.2">
      <c r="A129" s="2"/>
      <c r="B129" s="2"/>
      <c r="C129" s="45" t="s">
        <v>174</v>
      </c>
      <c r="D129" s="45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  <c r="CA129" s="2"/>
      <c r="CB129" s="2"/>
      <c r="CC129" s="2"/>
      <c r="CD129" s="2"/>
      <c r="CE129" s="2"/>
      <c r="CF129" s="2"/>
      <c r="CG129" s="2"/>
      <c r="CH129" s="2"/>
      <c r="CI129" s="2"/>
    </row>
    <row r="130" spans="1:87" s="2" customFormat="1" ht="12" x14ac:dyDescent="0.2">
      <c r="B130" s="9" t="s">
        <v>175</v>
      </c>
      <c r="C130" s="9" t="s">
        <v>176</v>
      </c>
      <c r="D130" s="17">
        <f>12780000+500000</f>
        <v>13280000</v>
      </c>
    </row>
    <row r="131" spans="1:87" s="2" customFormat="1" ht="12" x14ac:dyDescent="0.2">
      <c r="B131" s="9" t="s">
        <v>177</v>
      </c>
      <c r="C131" s="9" t="s">
        <v>178</v>
      </c>
      <c r="D131" s="17">
        <v>12000000</v>
      </c>
    </row>
    <row r="132" spans="1:87" s="2" customFormat="1" ht="12" x14ac:dyDescent="0.2">
      <c r="B132" s="9" t="s">
        <v>179</v>
      </c>
      <c r="C132" s="9" t="s">
        <v>180</v>
      </c>
      <c r="D132" s="17">
        <v>1300000</v>
      </c>
    </row>
    <row r="133" spans="1:87" s="2" customFormat="1" ht="12" x14ac:dyDescent="0.2">
      <c r="B133" s="9" t="s">
        <v>181</v>
      </c>
      <c r="C133" s="9" t="s">
        <v>182</v>
      </c>
      <c r="D133" s="17">
        <v>15000000</v>
      </c>
    </row>
    <row r="134" spans="1:87" s="2" customFormat="1" ht="12" x14ac:dyDescent="0.2">
      <c r="B134" s="9" t="s">
        <v>183</v>
      </c>
      <c r="C134" s="9" t="s">
        <v>184</v>
      </c>
      <c r="D134" s="39">
        <f>+SUM(350000*3*3)</f>
        <v>3150000</v>
      </c>
    </row>
    <row r="135" spans="1:87" s="51" customFormat="1" ht="12" x14ac:dyDescent="0.2">
      <c r="A135" s="2"/>
      <c r="B135" s="9" t="s">
        <v>185</v>
      </c>
      <c r="C135" s="9" t="s">
        <v>186</v>
      </c>
      <c r="D135" s="17">
        <f>2200000-450000</f>
        <v>1750000</v>
      </c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/>
      <c r="BZ135" s="2"/>
      <c r="CA135" s="2"/>
      <c r="CB135" s="2"/>
      <c r="CC135" s="2"/>
      <c r="CD135" s="2"/>
      <c r="CE135" s="2"/>
      <c r="CF135" s="2"/>
      <c r="CG135" s="2"/>
      <c r="CH135" s="2"/>
      <c r="CI135" s="2"/>
    </row>
    <row r="136" spans="1:87" s="2" customFormat="1" ht="12" x14ac:dyDescent="0.2">
      <c r="B136" s="9" t="s">
        <v>187</v>
      </c>
      <c r="C136" s="9" t="s">
        <v>188</v>
      </c>
      <c r="D136" s="17">
        <v>3000000</v>
      </c>
    </row>
    <row r="137" spans="1:87" s="2" customFormat="1" ht="12" x14ac:dyDescent="0.2">
      <c r="B137" s="9" t="s">
        <v>189</v>
      </c>
      <c r="C137" s="9" t="s">
        <v>190</v>
      </c>
      <c r="D137" s="17">
        <v>2500000</v>
      </c>
    </row>
    <row r="138" spans="1:87" s="2" customFormat="1" ht="12" x14ac:dyDescent="0.2">
      <c r="B138" s="9" t="s">
        <v>191</v>
      </c>
      <c r="C138" s="9" t="s">
        <v>192</v>
      </c>
      <c r="D138" s="17">
        <v>5000000</v>
      </c>
    </row>
    <row r="139" spans="1:87" s="2" customFormat="1" ht="12" x14ac:dyDescent="0.2">
      <c r="B139" s="9" t="s">
        <v>193</v>
      </c>
      <c r="C139" s="9" t="s">
        <v>194</v>
      </c>
      <c r="D139" s="17">
        <f>1100000*12</f>
        <v>13200000</v>
      </c>
    </row>
    <row r="140" spans="1:87" s="3" customFormat="1" ht="12" x14ac:dyDescent="0.2">
      <c r="A140" s="2"/>
      <c r="B140" s="2"/>
      <c r="C140" s="29" t="s">
        <v>195</v>
      </c>
      <c r="D140" s="47">
        <f>SUM(D130:D139)</f>
        <v>70180000</v>
      </c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  <c r="CG140" s="2"/>
      <c r="CH140" s="2"/>
      <c r="CI140" s="2"/>
    </row>
    <row r="141" spans="1:87" s="3" customFormat="1" ht="12" x14ac:dyDescent="0.2">
      <c r="A141" s="2"/>
      <c r="B141" s="2"/>
      <c r="C141" s="48"/>
      <c r="D141" s="49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  <c r="CG141" s="2"/>
      <c r="CH141" s="2"/>
      <c r="CI141" s="2"/>
    </row>
    <row r="142" spans="1:87" s="3" customFormat="1" ht="12" x14ac:dyDescent="0.2">
      <c r="A142" s="2"/>
      <c r="B142" s="2"/>
      <c r="C142" s="31" t="s">
        <v>196</v>
      </c>
      <c r="D142" s="3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  <c r="CA142" s="2"/>
      <c r="CB142" s="2"/>
      <c r="CC142" s="2"/>
      <c r="CD142" s="2"/>
      <c r="CE142" s="2"/>
      <c r="CF142" s="2"/>
      <c r="CG142" s="2"/>
      <c r="CH142" s="2"/>
      <c r="CI142" s="2"/>
    </row>
    <row r="143" spans="1:87" s="51" customFormat="1" ht="12" customHeight="1" x14ac:dyDescent="0.2">
      <c r="A143" s="2"/>
      <c r="B143" s="9" t="s">
        <v>197</v>
      </c>
      <c r="C143" s="9" t="s">
        <v>198</v>
      </c>
      <c r="D143" s="39">
        <f>8544353.81+1207032</f>
        <v>9751385.8100000005</v>
      </c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</row>
    <row r="144" spans="1:87" s="51" customFormat="1" ht="12" x14ac:dyDescent="0.2">
      <c r="A144" s="2"/>
      <c r="B144" s="9" t="s">
        <v>181</v>
      </c>
      <c r="C144" s="9" t="s">
        <v>199</v>
      </c>
      <c r="D144" s="39">
        <v>3000000</v>
      </c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  <c r="CA144" s="2"/>
      <c r="CB144" s="2"/>
      <c r="CC144" s="2"/>
      <c r="CD144" s="2"/>
      <c r="CE144" s="2"/>
      <c r="CF144" s="2"/>
      <c r="CG144" s="2"/>
      <c r="CH144" s="2"/>
      <c r="CI144" s="2"/>
    </row>
    <row r="145" spans="1:87" s="2" customFormat="1" ht="12" x14ac:dyDescent="0.2">
      <c r="B145" s="9" t="s">
        <v>200</v>
      </c>
      <c r="C145" s="52" t="s">
        <v>201</v>
      </c>
      <c r="D145" s="39">
        <v>5000000</v>
      </c>
    </row>
    <row r="146" spans="1:87" s="2" customFormat="1" ht="12" x14ac:dyDescent="0.2">
      <c r="C146" s="29" t="s">
        <v>195</v>
      </c>
      <c r="D146" s="33">
        <f>SUM(D143:D145)</f>
        <v>17751385.810000002</v>
      </c>
    </row>
    <row r="147" spans="1:87" s="3" customFormat="1" ht="12" x14ac:dyDescent="0.2">
      <c r="A147" s="2"/>
      <c r="B147" s="2"/>
      <c r="C147" s="53" t="s">
        <v>202</v>
      </c>
      <c r="D147" s="53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  <c r="CA147" s="2"/>
      <c r="CB147" s="2"/>
      <c r="CC147" s="2"/>
      <c r="CD147" s="2"/>
      <c r="CE147" s="2"/>
      <c r="CF147" s="2"/>
      <c r="CG147" s="2"/>
      <c r="CH147" s="2"/>
      <c r="CI147" s="2"/>
    </row>
    <row r="148" spans="1:87" s="3" customFormat="1" ht="12" x14ac:dyDescent="0.2">
      <c r="A148" s="2"/>
      <c r="B148" s="9" t="s">
        <v>203</v>
      </c>
      <c r="C148" s="9" t="s">
        <v>204</v>
      </c>
      <c r="D148" s="17">
        <v>3000000</v>
      </c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  <c r="CA148" s="2"/>
      <c r="CB148" s="2"/>
      <c r="CC148" s="2"/>
      <c r="CD148" s="2"/>
      <c r="CE148" s="2"/>
      <c r="CF148" s="2"/>
      <c r="CG148" s="2"/>
      <c r="CH148" s="2"/>
      <c r="CI148" s="2"/>
    </row>
    <row r="149" spans="1:87" s="3" customFormat="1" ht="12" x14ac:dyDescent="0.2">
      <c r="A149" s="2"/>
      <c r="B149" s="9" t="s">
        <v>205</v>
      </c>
      <c r="C149" s="9" t="s">
        <v>206</v>
      </c>
      <c r="D149" s="17">
        <v>5000000</v>
      </c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</row>
    <row r="150" spans="1:87" s="3" customFormat="1" ht="12.75" thickBot="1" x14ac:dyDescent="0.25">
      <c r="A150" s="2"/>
      <c r="B150" s="9" t="s">
        <v>207</v>
      </c>
      <c r="C150" s="9" t="s">
        <v>208</v>
      </c>
      <c r="D150" s="40">
        <v>3000000</v>
      </c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</row>
    <row r="151" spans="1:87" s="3" customFormat="1" ht="12.75" thickTop="1" x14ac:dyDescent="0.2">
      <c r="A151" s="2"/>
      <c r="B151" s="2"/>
      <c r="C151" s="29" t="s">
        <v>209</v>
      </c>
      <c r="D151" s="54">
        <f>SUM(D148:D150)</f>
        <v>11000000</v>
      </c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  <c r="CA151" s="2"/>
      <c r="CB151" s="2"/>
      <c r="CC151" s="2"/>
      <c r="CD151" s="2"/>
      <c r="CE151" s="2"/>
      <c r="CF151" s="2"/>
      <c r="CG151" s="2"/>
      <c r="CH151" s="2"/>
      <c r="CI151" s="2"/>
    </row>
    <row r="152" spans="1:87" s="3" customFormat="1" ht="12" x14ac:dyDescent="0.2">
      <c r="A152" s="2"/>
      <c r="B152" s="2"/>
      <c r="C152" s="55"/>
      <c r="D152" s="55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2"/>
      <c r="CB152" s="2"/>
      <c r="CC152" s="2"/>
      <c r="CD152" s="2"/>
      <c r="CE152" s="2"/>
      <c r="CF152" s="2"/>
      <c r="CG152" s="2"/>
      <c r="CH152" s="2"/>
      <c r="CI152" s="2"/>
    </row>
    <row r="153" spans="1:87" s="3" customFormat="1" ht="12" x14ac:dyDescent="0.2">
      <c r="A153" s="2"/>
      <c r="B153" s="2"/>
      <c r="C153" s="50" t="s">
        <v>210</v>
      </c>
      <c r="D153" s="50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  <c r="BX153" s="2"/>
      <c r="BY153" s="2"/>
      <c r="BZ153" s="2"/>
      <c r="CA153" s="2"/>
      <c r="CB153" s="2"/>
      <c r="CC153" s="2"/>
      <c r="CD153" s="2"/>
      <c r="CE153" s="2"/>
      <c r="CF153" s="2"/>
      <c r="CG153" s="2"/>
      <c r="CH153" s="2"/>
      <c r="CI153" s="2"/>
    </row>
    <row r="154" spans="1:87" s="2" customFormat="1" ht="12" x14ac:dyDescent="0.2">
      <c r="B154" s="9" t="s">
        <v>211</v>
      </c>
      <c r="C154" s="9" t="s">
        <v>212</v>
      </c>
      <c r="D154" s="17">
        <f>400000*12</f>
        <v>4800000</v>
      </c>
    </row>
    <row r="155" spans="1:87" s="2" customFormat="1" ht="12" x14ac:dyDescent="0.2">
      <c r="B155" s="9" t="s">
        <v>213</v>
      </c>
      <c r="C155" s="9" t="s">
        <v>214</v>
      </c>
      <c r="D155" s="17">
        <v>1500000</v>
      </c>
    </row>
    <row r="156" spans="1:87" s="2" customFormat="1" ht="12" x14ac:dyDescent="0.2">
      <c r="B156" s="9" t="s">
        <v>215</v>
      </c>
      <c r="C156" s="9" t="s">
        <v>216</v>
      </c>
      <c r="D156" s="17">
        <v>350000</v>
      </c>
    </row>
    <row r="157" spans="1:87" s="2" customFormat="1" ht="12" customHeight="1" x14ac:dyDescent="0.2">
      <c r="B157" s="9" t="s">
        <v>217</v>
      </c>
      <c r="C157" s="9" t="s">
        <v>218</v>
      </c>
      <c r="D157" s="17">
        <v>12000000</v>
      </c>
    </row>
    <row r="158" spans="1:87" s="3" customFormat="1" ht="12" x14ac:dyDescent="0.2">
      <c r="A158" s="2"/>
      <c r="B158" s="2"/>
      <c r="C158" s="29" t="s">
        <v>219</v>
      </c>
      <c r="D158" s="54">
        <f>SUM(D154:D157)</f>
        <v>18650000</v>
      </c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  <c r="CA158" s="2"/>
      <c r="CB158" s="2"/>
      <c r="CC158" s="2"/>
      <c r="CD158" s="2"/>
      <c r="CE158" s="2"/>
      <c r="CF158" s="2"/>
      <c r="CG158" s="2"/>
      <c r="CH158" s="2"/>
      <c r="CI158" s="2"/>
    </row>
    <row r="159" spans="1:87" s="3" customFormat="1" ht="12" x14ac:dyDescent="0.2">
      <c r="A159" s="2"/>
      <c r="B159" s="2"/>
      <c r="C159" s="42"/>
      <c r="D159" s="4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  <c r="BX159" s="2"/>
      <c r="BY159" s="2"/>
      <c r="BZ159" s="2"/>
      <c r="CA159" s="2"/>
      <c r="CB159" s="2"/>
      <c r="CC159" s="2"/>
      <c r="CD159" s="2"/>
      <c r="CE159" s="2"/>
      <c r="CF159" s="2"/>
      <c r="CG159" s="2"/>
      <c r="CH159" s="2"/>
      <c r="CI159" s="2"/>
    </row>
    <row r="160" spans="1:87" s="3" customFormat="1" ht="36" x14ac:dyDescent="0.2">
      <c r="A160" s="2"/>
      <c r="B160" s="5" t="s">
        <v>4</v>
      </c>
      <c r="C160" s="6" t="s">
        <v>5</v>
      </c>
      <c r="D160" s="5" t="s">
        <v>6</v>
      </c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  <c r="BX160" s="2"/>
      <c r="BY160" s="2"/>
      <c r="BZ160" s="2"/>
      <c r="CA160" s="2"/>
      <c r="CB160" s="2"/>
      <c r="CC160" s="2"/>
      <c r="CD160" s="2"/>
      <c r="CE160" s="2"/>
      <c r="CF160" s="2"/>
      <c r="CG160" s="2"/>
      <c r="CH160" s="2"/>
      <c r="CI160" s="2"/>
    </row>
    <row r="161" spans="1:87" s="3" customFormat="1" ht="15" customHeight="1" x14ac:dyDescent="0.2">
      <c r="A161" s="2"/>
      <c r="B161" s="7" t="s">
        <v>50</v>
      </c>
      <c r="C161" s="7"/>
      <c r="D161" s="7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  <c r="CA161" s="2"/>
      <c r="CB161" s="2"/>
      <c r="CC161" s="2"/>
      <c r="CD161" s="2"/>
      <c r="CE161" s="2"/>
      <c r="CF161" s="2"/>
      <c r="CG161" s="2"/>
      <c r="CH161" s="2"/>
      <c r="CI161" s="2"/>
    </row>
    <row r="162" spans="1:87" s="3" customFormat="1" ht="12" x14ac:dyDescent="0.2">
      <c r="A162" s="2"/>
      <c r="B162" s="2"/>
      <c r="C162" s="53" t="s">
        <v>220</v>
      </c>
      <c r="D162" s="53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  <c r="BX162" s="2"/>
      <c r="BY162" s="2"/>
      <c r="BZ162" s="2"/>
      <c r="CA162" s="2"/>
      <c r="CB162" s="2"/>
      <c r="CC162" s="2"/>
      <c r="CD162" s="2"/>
      <c r="CE162" s="2"/>
      <c r="CF162" s="2"/>
      <c r="CG162" s="2"/>
      <c r="CH162" s="2"/>
      <c r="CI162" s="2"/>
    </row>
    <row r="163" spans="1:87" s="3" customFormat="1" ht="12" x14ac:dyDescent="0.2">
      <c r="A163" s="2"/>
      <c r="B163" s="9" t="s">
        <v>221</v>
      </c>
      <c r="C163" s="9" t="s">
        <v>172</v>
      </c>
      <c r="D163" s="17">
        <v>400000</v>
      </c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2"/>
      <c r="BZ163" s="2"/>
      <c r="CA163" s="2"/>
      <c r="CB163" s="2"/>
      <c r="CC163" s="2"/>
      <c r="CD163" s="2"/>
      <c r="CE163" s="2"/>
      <c r="CF163" s="2"/>
      <c r="CG163" s="2"/>
      <c r="CH163" s="2"/>
      <c r="CI163" s="2"/>
    </row>
    <row r="164" spans="1:87" s="3" customFormat="1" ht="12" x14ac:dyDescent="0.2">
      <c r="A164" s="2"/>
      <c r="B164" s="9" t="s">
        <v>221</v>
      </c>
      <c r="C164" s="9" t="s">
        <v>222</v>
      </c>
      <c r="D164" s="17">
        <v>2000000</v>
      </c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  <c r="CA164" s="2"/>
      <c r="CB164" s="2"/>
      <c r="CC164" s="2"/>
      <c r="CD164" s="2"/>
      <c r="CE164" s="2"/>
      <c r="CF164" s="2"/>
      <c r="CG164" s="2"/>
      <c r="CH164" s="2"/>
      <c r="CI164" s="2"/>
    </row>
    <row r="165" spans="1:87" s="3" customFormat="1" ht="12" x14ac:dyDescent="0.2">
      <c r="A165" s="2"/>
      <c r="B165" s="9" t="s">
        <v>221</v>
      </c>
      <c r="C165" s="9" t="s">
        <v>223</v>
      </c>
      <c r="D165" s="39">
        <v>1000000</v>
      </c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  <c r="CA165" s="2"/>
      <c r="CB165" s="2"/>
      <c r="CC165" s="2"/>
      <c r="CD165" s="2"/>
      <c r="CE165" s="2"/>
      <c r="CF165" s="2"/>
      <c r="CG165" s="2"/>
      <c r="CH165" s="2"/>
      <c r="CI165" s="2"/>
    </row>
    <row r="166" spans="1:87" s="3" customFormat="1" ht="12.75" thickBot="1" x14ac:dyDescent="0.25">
      <c r="A166" s="2"/>
      <c r="B166" s="9" t="s">
        <v>221</v>
      </c>
      <c r="C166" s="9" t="s">
        <v>224</v>
      </c>
      <c r="D166" s="40">
        <v>6000000</v>
      </c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  <c r="BX166" s="2"/>
      <c r="BY166" s="2"/>
      <c r="BZ166" s="2"/>
      <c r="CA166" s="2"/>
      <c r="CB166" s="2"/>
      <c r="CC166" s="2"/>
      <c r="CD166" s="2"/>
      <c r="CE166" s="2"/>
      <c r="CF166" s="2"/>
      <c r="CG166" s="2"/>
      <c r="CH166" s="2"/>
      <c r="CI166" s="2"/>
    </row>
    <row r="167" spans="1:87" s="3" customFormat="1" ht="12.75" thickTop="1" x14ac:dyDescent="0.2">
      <c r="A167" s="2"/>
      <c r="B167" s="2"/>
      <c r="C167" s="29" t="s">
        <v>219</v>
      </c>
      <c r="D167" s="54">
        <f>SUM(D163:D166)</f>
        <v>9400000</v>
      </c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2"/>
      <c r="BZ167" s="2"/>
      <c r="CA167" s="2"/>
      <c r="CB167" s="2"/>
      <c r="CC167" s="2"/>
      <c r="CD167" s="2"/>
      <c r="CE167" s="2"/>
      <c r="CF167" s="2"/>
      <c r="CG167" s="2"/>
      <c r="CH167" s="2"/>
      <c r="CI167" s="2"/>
    </row>
    <row r="168" spans="1:87" s="3" customFormat="1" ht="12" x14ac:dyDescent="0.2">
      <c r="A168" s="2"/>
      <c r="B168" s="2"/>
      <c r="C168" s="55"/>
      <c r="D168" s="55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  <c r="CA168" s="2"/>
      <c r="CB168" s="2"/>
      <c r="CC168" s="2"/>
      <c r="CD168" s="2"/>
      <c r="CE168" s="2"/>
      <c r="CF168" s="2"/>
      <c r="CG168" s="2"/>
      <c r="CH168" s="2"/>
      <c r="CI168" s="2"/>
    </row>
    <row r="169" spans="1:87" s="2" customFormat="1" ht="12" x14ac:dyDescent="0.2">
      <c r="C169" s="50" t="s">
        <v>225</v>
      </c>
      <c r="D169" s="50"/>
    </row>
    <row r="170" spans="1:87" s="2" customFormat="1" ht="12" x14ac:dyDescent="0.2">
      <c r="B170" s="9" t="s">
        <v>226</v>
      </c>
      <c r="C170" s="9" t="s">
        <v>227</v>
      </c>
      <c r="D170" s="17">
        <v>33635400</v>
      </c>
    </row>
    <row r="171" spans="1:87" s="2" customFormat="1" ht="12" x14ac:dyDescent="0.2">
      <c r="B171" s="9" t="s">
        <v>228</v>
      </c>
      <c r="C171" s="9" t="s">
        <v>229</v>
      </c>
      <c r="D171" s="17">
        <v>128307276.33437899</v>
      </c>
    </row>
    <row r="172" spans="1:87" s="2" customFormat="1" ht="12.75" thickBot="1" x14ac:dyDescent="0.25">
      <c r="B172" s="9" t="s">
        <v>230</v>
      </c>
      <c r="C172" s="56" t="s">
        <v>231</v>
      </c>
      <c r="D172" s="57">
        <v>7500000</v>
      </c>
    </row>
    <row r="173" spans="1:87" s="2" customFormat="1" ht="12.75" thickTop="1" x14ac:dyDescent="0.2">
      <c r="C173" s="58" t="s">
        <v>232</v>
      </c>
      <c r="D173" s="47">
        <f>SUM(D170:D172)</f>
        <v>169442676.33437899</v>
      </c>
    </row>
    <row r="174" spans="1:87" s="2" customFormat="1" ht="12" x14ac:dyDescent="0.2">
      <c r="C174" s="42"/>
      <c r="D174" s="42"/>
    </row>
    <row r="175" spans="1:87" s="2" customFormat="1" ht="12" x14ac:dyDescent="0.2">
      <c r="C175" s="59" t="s">
        <v>233</v>
      </c>
      <c r="D175" s="59"/>
    </row>
    <row r="176" spans="1:87" s="2" customFormat="1" ht="12.75" thickBot="1" x14ac:dyDescent="0.25">
      <c r="B176" s="9" t="s">
        <v>234</v>
      </c>
      <c r="C176" s="9" t="s">
        <v>233</v>
      </c>
      <c r="D176" s="40">
        <v>10000000</v>
      </c>
    </row>
    <row r="177" spans="3:4" s="2" customFormat="1" ht="12.75" thickTop="1" x14ac:dyDescent="0.2">
      <c r="C177" s="29" t="s">
        <v>235</v>
      </c>
      <c r="D177" s="47">
        <f>SUM(D176)</f>
        <v>10000000</v>
      </c>
    </row>
    <row r="178" spans="3:4" s="2" customFormat="1" ht="12" x14ac:dyDescent="0.2">
      <c r="C178" s="60"/>
      <c r="D178" s="61"/>
    </row>
    <row r="179" spans="3:4" s="2" customFormat="1" ht="12" hidden="1" customHeight="1" x14ac:dyDescent="0.2">
      <c r="C179" s="56" t="s">
        <v>236</v>
      </c>
      <c r="D179" s="17">
        <v>250000</v>
      </c>
    </row>
    <row r="180" spans="3:4" s="2" customFormat="1" ht="14.25" hidden="1" customHeight="1" x14ac:dyDescent="0.2">
      <c r="C180" s="56" t="s">
        <v>237</v>
      </c>
      <c r="D180" s="17">
        <v>250000</v>
      </c>
    </row>
    <row r="181" spans="3:4" s="2" customFormat="1" ht="12" hidden="1" customHeight="1" x14ac:dyDescent="0.2">
      <c r="C181" s="56" t="s">
        <v>238</v>
      </c>
      <c r="D181" s="17">
        <v>1000000</v>
      </c>
    </row>
    <row r="182" spans="3:4" s="2" customFormat="1" ht="12" hidden="1" customHeight="1" x14ac:dyDescent="0.2">
      <c r="C182" s="56" t="s">
        <v>239</v>
      </c>
      <c r="D182" s="17">
        <v>250000</v>
      </c>
    </row>
    <row r="183" spans="3:4" s="2" customFormat="1" ht="12" hidden="1" customHeight="1" x14ac:dyDescent="0.2">
      <c r="C183" s="56" t="s">
        <v>240</v>
      </c>
      <c r="D183" s="17">
        <v>250000</v>
      </c>
    </row>
    <row r="184" spans="3:4" s="2" customFormat="1" ht="12" hidden="1" customHeight="1" x14ac:dyDescent="0.2">
      <c r="C184" s="56" t="s">
        <v>241</v>
      </c>
      <c r="D184" s="17">
        <v>250000</v>
      </c>
    </row>
    <row r="185" spans="3:4" s="2" customFormat="1" ht="12" hidden="1" customHeight="1" x14ac:dyDescent="0.2">
      <c r="C185" s="56" t="s">
        <v>242</v>
      </c>
      <c r="D185" s="17">
        <v>250000</v>
      </c>
    </row>
    <row r="186" spans="3:4" s="2" customFormat="1" ht="12" hidden="1" customHeight="1" x14ac:dyDescent="0.2">
      <c r="C186" s="56" t="s">
        <v>243</v>
      </c>
      <c r="D186" s="17">
        <v>250000</v>
      </c>
    </row>
    <row r="187" spans="3:4" s="2" customFormat="1" ht="12" hidden="1" customHeight="1" x14ac:dyDescent="0.2">
      <c r="C187" s="56" t="s">
        <v>244</v>
      </c>
      <c r="D187" s="17">
        <v>250000</v>
      </c>
    </row>
    <row r="188" spans="3:4" s="2" customFormat="1" ht="12" hidden="1" customHeight="1" x14ac:dyDescent="0.2">
      <c r="C188" s="56" t="s">
        <v>245</v>
      </c>
      <c r="D188" s="17">
        <v>250000</v>
      </c>
    </row>
    <row r="189" spans="3:4" s="2" customFormat="1" ht="12" hidden="1" customHeight="1" x14ac:dyDescent="0.2">
      <c r="C189" s="9" t="s">
        <v>246</v>
      </c>
      <c r="D189" s="17">
        <v>250000</v>
      </c>
    </row>
    <row r="190" spans="3:4" s="2" customFormat="1" ht="12" hidden="1" customHeight="1" x14ac:dyDescent="0.2">
      <c r="C190" s="9" t="s">
        <v>247</v>
      </c>
      <c r="D190" s="17">
        <v>250000</v>
      </c>
    </row>
    <row r="191" spans="3:4" s="2" customFormat="1" ht="12" hidden="1" customHeight="1" x14ac:dyDescent="0.2">
      <c r="C191" s="9" t="s">
        <v>248</v>
      </c>
      <c r="D191" s="17">
        <v>250000</v>
      </c>
    </row>
    <row r="192" spans="3:4" s="2" customFormat="1" ht="12" hidden="1" customHeight="1" x14ac:dyDescent="0.2">
      <c r="C192" s="9" t="s">
        <v>249</v>
      </c>
      <c r="D192" s="17">
        <v>250000</v>
      </c>
    </row>
    <row r="193" spans="1:87" s="2" customFormat="1" ht="12" hidden="1" customHeight="1" x14ac:dyDescent="0.2">
      <c r="C193" s="9" t="s">
        <v>250</v>
      </c>
      <c r="D193" s="17">
        <v>250000</v>
      </c>
    </row>
    <row r="194" spans="1:87" s="2" customFormat="1" ht="12" hidden="1" customHeight="1" x14ac:dyDescent="0.2">
      <c r="C194" s="9" t="s">
        <v>251</v>
      </c>
      <c r="D194" s="17">
        <v>250000</v>
      </c>
    </row>
    <row r="195" spans="1:87" s="2" customFormat="1" ht="12" hidden="1" customHeight="1" x14ac:dyDescent="0.2">
      <c r="C195" s="9" t="s">
        <v>252</v>
      </c>
      <c r="D195" s="17">
        <v>250000</v>
      </c>
    </row>
    <row r="196" spans="1:87" s="2" customFormat="1" ht="12" hidden="1" customHeight="1" x14ac:dyDescent="0.2">
      <c r="C196" s="9" t="s">
        <v>253</v>
      </c>
      <c r="D196" s="17">
        <v>250000</v>
      </c>
    </row>
    <row r="197" spans="1:87" s="2" customFormat="1" ht="12" x14ac:dyDescent="0.2">
      <c r="C197" s="62" t="s">
        <v>254</v>
      </c>
      <c r="D197" s="63"/>
    </row>
    <row r="198" spans="1:87" s="2" customFormat="1" ht="12" x14ac:dyDescent="0.2">
      <c r="B198" s="9" t="s">
        <v>255</v>
      </c>
      <c r="C198" s="9" t="s">
        <v>256</v>
      </c>
      <c r="D198" s="64">
        <v>5250000</v>
      </c>
    </row>
    <row r="199" spans="1:87" s="2" customFormat="1" ht="12" x14ac:dyDescent="0.2">
      <c r="C199" s="29" t="s">
        <v>257</v>
      </c>
      <c r="D199" s="33">
        <f>+D198</f>
        <v>5250000</v>
      </c>
    </row>
    <row r="200" spans="1:87" s="3" customFormat="1" ht="12" x14ac:dyDescent="0.2">
      <c r="A200" s="2"/>
      <c r="B200" s="2"/>
      <c r="C200" s="2"/>
      <c r="D200" s="23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  <c r="BS200" s="2"/>
      <c r="BT200" s="2"/>
      <c r="BU200" s="2"/>
      <c r="BV200" s="2"/>
      <c r="BW200" s="2"/>
      <c r="BX200" s="2"/>
      <c r="BY200" s="2"/>
      <c r="BZ200" s="2"/>
      <c r="CA200" s="2"/>
      <c r="CB200" s="2"/>
      <c r="CC200" s="2"/>
      <c r="CD200" s="2"/>
      <c r="CE200" s="2"/>
      <c r="CF200" s="2"/>
      <c r="CG200" s="2"/>
      <c r="CH200" s="2"/>
      <c r="CI200" s="2"/>
    </row>
    <row r="201" spans="1:87" s="2" customFormat="1" ht="12" x14ac:dyDescent="0.2">
      <c r="C201" s="29" t="s">
        <v>258</v>
      </c>
      <c r="D201" s="33">
        <f>+D199+D177+D173+D167+D158+D151+D146+D140+D125+D120+D112+D106+D98+D66+D55+D52+D48+D43</f>
        <v>1440631671.9920683</v>
      </c>
    </row>
    <row r="202" spans="1:87" s="2" customFormat="1" ht="12" x14ac:dyDescent="0.2">
      <c r="C202" s="41"/>
      <c r="D202" s="61"/>
    </row>
    <row r="203" spans="1:87" s="2" customFormat="1" ht="12.75" thickBot="1" x14ac:dyDescent="0.25">
      <c r="C203" s="29" t="s">
        <v>49</v>
      </c>
      <c r="D203" s="65">
        <f>+D36</f>
        <v>1440631672.1200001</v>
      </c>
    </row>
    <row r="204" spans="1:87" s="2" customFormat="1" ht="12.75" thickTop="1" x14ac:dyDescent="0.2">
      <c r="C204" s="29" t="s">
        <v>258</v>
      </c>
      <c r="D204" s="66">
        <f>+D201</f>
        <v>1440631671.9920683</v>
      </c>
    </row>
  </sheetData>
  <mergeCells count="45">
    <mergeCell ref="C169:D169"/>
    <mergeCell ref="C174:D174"/>
    <mergeCell ref="C175:D175"/>
    <mergeCell ref="C152:D152"/>
    <mergeCell ref="C153:D153"/>
    <mergeCell ref="C159:D159"/>
    <mergeCell ref="B161:D161"/>
    <mergeCell ref="C162:D162"/>
    <mergeCell ref="C168:D168"/>
    <mergeCell ref="C126:D126"/>
    <mergeCell ref="B128:D128"/>
    <mergeCell ref="C129:D129"/>
    <mergeCell ref="C141:D141"/>
    <mergeCell ref="C142:D142"/>
    <mergeCell ref="C147:D147"/>
    <mergeCell ref="C107:D107"/>
    <mergeCell ref="C108:D108"/>
    <mergeCell ref="C113:D113"/>
    <mergeCell ref="C114:D114"/>
    <mergeCell ref="C121:D121"/>
    <mergeCell ref="C122:D122"/>
    <mergeCell ref="C53:D53"/>
    <mergeCell ref="C56:D56"/>
    <mergeCell ref="C57:D57"/>
    <mergeCell ref="C67:D67"/>
    <mergeCell ref="C68:D68"/>
    <mergeCell ref="B101:D101"/>
    <mergeCell ref="B40:D40"/>
    <mergeCell ref="C41:D41"/>
    <mergeCell ref="C44:D44"/>
    <mergeCell ref="C45:D45"/>
    <mergeCell ref="C49:D49"/>
    <mergeCell ref="C50:D50"/>
    <mergeCell ref="C15:D15"/>
    <mergeCell ref="C16:D16"/>
    <mergeCell ref="C24:D24"/>
    <mergeCell ref="C25:D25"/>
    <mergeCell ref="C28:D28"/>
    <mergeCell ref="C29:D29"/>
    <mergeCell ref="C3:D3"/>
    <mergeCell ref="C4:D4"/>
    <mergeCell ref="B8:D8"/>
    <mergeCell ref="C9:D9"/>
    <mergeCell ref="C11:D11"/>
    <mergeCell ref="C12:D12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2019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Ivannia Coto Garro</dc:creator>
  <cp:lastModifiedBy>Ivannia Coto Garro</cp:lastModifiedBy>
  <dcterms:created xsi:type="dcterms:W3CDTF">2021-10-08T19:26:08Z</dcterms:created>
  <dcterms:modified xsi:type="dcterms:W3CDTF">2021-10-08T19:31:53Z</dcterms:modified>
</cp:coreProperties>
</file>