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otog\Desktop\Presupuestos Anuales y Liquidaciones\Red de Transparencia\"/>
    </mc:Choice>
  </mc:AlternateContent>
  <bookViews>
    <workbookView xWindow="0" yWindow="0" windowWidth="20490" windowHeight="7455"/>
  </bookViews>
  <sheets>
    <sheet name="PRESUPUESTO 2016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4" i="1" l="1"/>
  <c r="C210" i="1"/>
  <c r="C206" i="1"/>
  <c r="C202" i="1"/>
  <c r="C198" i="1"/>
  <c r="C194" i="1"/>
  <c r="C189" i="1"/>
  <c r="C176" i="1"/>
  <c r="C171" i="1"/>
  <c r="C167" i="1"/>
  <c r="C163" i="1"/>
  <c r="C159" i="1"/>
  <c r="C155" i="1"/>
  <c r="C150" i="1"/>
  <c r="C146" i="1"/>
  <c r="C135" i="1"/>
  <c r="C142" i="1" s="1"/>
  <c r="C124" i="1"/>
  <c r="C118" i="1"/>
  <c r="C119" i="1" s="1"/>
  <c r="C115" i="1"/>
  <c r="C114" i="1"/>
  <c r="C113" i="1"/>
  <c r="C107" i="1"/>
  <c r="C106" i="1"/>
  <c r="C103" i="1"/>
  <c r="C102" i="1"/>
  <c r="C101" i="1"/>
  <c r="C100" i="1"/>
  <c r="C99" i="1"/>
  <c r="C97" i="1"/>
  <c r="C96" i="1"/>
  <c r="C91" i="1"/>
  <c r="C90" i="1"/>
  <c r="C89" i="1"/>
  <c r="C88" i="1"/>
  <c r="C87" i="1"/>
  <c r="C86" i="1"/>
  <c r="C85" i="1"/>
  <c r="C84" i="1"/>
  <c r="C83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49" i="1"/>
  <c r="C48" i="1"/>
  <c r="C44" i="1"/>
  <c r="C32" i="1"/>
  <c r="C31" i="1"/>
  <c r="F29" i="1"/>
  <c r="C23" i="1"/>
  <c r="C22" i="1"/>
  <c r="C21" i="1"/>
  <c r="C20" i="1"/>
  <c r="C18" i="1"/>
  <c r="C17" i="1"/>
  <c r="C16" i="1"/>
  <c r="C15" i="1"/>
  <c r="C14" i="1"/>
  <c r="C13" i="1"/>
  <c r="C42" i="1" s="1"/>
  <c r="C12" i="1"/>
  <c r="C110" i="1" l="1"/>
  <c r="C116" i="1"/>
  <c r="C52" i="1"/>
  <c r="C215" i="1"/>
  <c r="C33" i="1"/>
  <c r="C28" i="1"/>
  <c r="C93" i="1"/>
  <c r="C126" i="1"/>
  <c r="C34" i="1" l="1"/>
  <c r="C216" i="1"/>
  <c r="C219" i="1" l="1"/>
  <c r="C218" i="1"/>
</calcChain>
</file>

<file path=xl/sharedStrings.xml><?xml version="1.0" encoding="utf-8"?>
<sst xmlns="http://schemas.openxmlformats.org/spreadsheetml/2006/main" count="186" uniqueCount="141">
  <si>
    <t xml:space="preserve">           PRESUPUESTO ANUAL 2016</t>
  </si>
  <si>
    <t>COLONES</t>
  </si>
  <si>
    <t>INGRESOS</t>
  </si>
  <si>
    <t>Código</t>
  </si>
  <si>
    <t>Detalle</t>
  </si>
  <si>
    <t xml:space="preserve">Monto </t>
  </si>
  <si>
    <t>INGRESOS ORDINARIOS</t>
  </si>
  <si>
    <t>CUOTAS TOTAL LICENCIADOS, POSTGRADOS Y BACHILLERES</t>
  </si>
  <si>
    <t>INCORPORACIONES</t>
  </si>
  <si>
    <t>CAMBIOS DE GRADO</t>
  </si>
  <si>
    <t xml:space="preserve">CONSTANCIAS Y CERTIFICACIONES, FOTOCOPIAS </t>
  </si>
  <si>
    <t xml:space="preserve">VENTA DE IDENTIFICACIONES </t>
  </si>
  <si>
    <t>FORMULARIOS DE ARMAS</t>
  </si>
  <si>
    <t xml:space="preserve">FORMULARIOS DE GUARDERIAS </t>
  </si>
  <si>
    <t xml:space="preserve">TALLERES DE CAPACITACIÓN </t>
  </si>
  <si>
    <t>SELLO DE AGUA</t>
  </si>
  <si>
    <t>FOTOCOPIAS</t>
  </si>
  <si>
    <t>ACTIVIDADES SOCIALES</t>
  </si>
  <si>
    <t>REINCORPORACIONES</t>
  </si>
  <si>
    <t xml:space="preserve">CONGRESO NACIONAL DE PSICOLOGÍA </t>
  </si>
  <si>
    <t xml:space="preserve">CONGRESO ULAPSI ARGENTINA </t>
  </si>
  <si>
    <t xml:space="preserve">INGRESO EXTRAORDINARIO LIBERACIÓN DE EMBARGO </t>
  </si>
  <si>
    <t xml:space="preserve">INGRESO EXTRAORDINARIO SUBEJECUTORIA PERIODO ANTERIOR </t>
  </si>
  <si>
    <t xml:space="preserve">TOTAL INGRESOS ORDINARIOS </t>
  </si>
  <si>
    <t xml:space="preserve">OTROS INGRESOS </t>
  </si>
  <si>
    <t>INTERESES SOBRE INVERSIONES COLEGIO</t>
  </si>
  <si>
    <t>INTERESES SOBRE CUENTAS CORRIENTES</t>
  </si>
  <si>
    <t>TOTAL OTROS INGRESOS</t>
  </si>
  <si>
    <t xml:space="preserve">TOTAL INGRESOS </t>
  </si>
  <si>
    <t xml:space="preserve"> </t>
  </si>
  <si>
    <t xml:space="preserve">EGRESOS </t>
  </si>
  <si>
    <t>COSTO DE INGRESOS ADMINISTRATIVOS</t>
  </si>
  <si>
    <t xml:space="preserve">FORMULARIOS </t>
  </si>
  <si>
    <t xml:space="preserve"> CAPACITACIÓN Y DESARROLLO</t>
  </si>
  <si>
    <t xml:space="preserve">1. Talleres de Capacitación </t>
  </si>
  <si>
    <t xml:space="preserve">2. Talleres Subsidio Capacitación </t>
  </si>
  <si>
    <t xml:space="preserve">3. Actividades Gremiales </t>
  </si>
  <si>
    <t xml:space="preserve">4. Congreso Nacional de Psicología Subsidio </t>
  </si>
  <si>
    <t xml:space="preserve">5. Costo Congreso Nacional de Psicología </t>
  </si>
  <si>
    <t>6. Congreso ULAPSI Argentina</t>
  </si>
  <si>
    <t>TOTAL COSTOS POR INGRESOS ADMINISTRATIVOS</t>
  </si>
  <si>
    <t>PROGRAMA DE ADMINISTRACIÓN</t>
  </si>
  <si>
    <t xml:space="preserve">PLANILLA </t>
  </si>
  <si>
    <t xml:space="preserve">GARANTIAS SOCIALES </t>
  </si>
  <si>
    <t xml:space="preserve">PRESTACIONES LEGALES (VACACIONES - CESANTIA - PREAVISO)                </t>
  </si>
  <si>
    <t>DECIMO TERCER MES</t>
  </si>
  <si>
    <t>AGUA</t>
  </si>
  <si>
    <t>ELECTRICIDAD</t>
  </si>
  <si>
    <t>TELEFONO</t>
  </si>
  <si>
    <t>ICE (INTERNET Y AFINES)</t>
  </si>
  <si>
    <t>SERVICIO CORREOS Y AFINES</t>
  </si>
  <si>
    <t>POLIZA RIESGOS DEL TRABAJO</t>
  </si>
  <si>
    <t xml:space="preserve">POLIZA DE INCENDIO </t>
  </si>
  <si>
    <t xml:space="preserve">POLIZA DE EQUIPO ELECTRONICO </t>
  </si>
  <si>
    <t>POLIZA DE DINERO Y VALORES EN TRANSITO</t>
  </si>
  <si>
    <t>POLIZA DE RESPONSABILIDAD CIVIL</t>
  </si>
  <si>
    <t>POLIZA FIDELIDAD</t>
  </si>
  <si>
    <t>MATERIALES  ARTICULOS DE LIMPIEZA Y COCINA</t>
  </si>
  <si>
    <t>SERVICIOS DE MONITOREO Y SEGURIDAD</t>
  </si>
  <si>
    <t>OTROS SERVICIOS EVENTUALES</t>
  </si>
  <si>
    <t>MANTENIMIENTO DE MOBILIARIO Y EQUIPO</t>
  </si>
  <si>
    <t xml:space="preserve">PAPELERIA Y UTILES DE OFICINA </t>
  </si>
  <si>
    <t>IMPUESTOS MUNICIPALES</t>
  </si>
  <si>
    <t>IMPUESTOS BIENES INMUEBLES</t>
  </si>
  <si>
    <t>COMISIONES Y OTROS CARGOS FINANCIEROS</t>
  </si>
  <si>
    <t>CAPACITACION AL PERSONAL</t>
  </si>
  <si>
    <t>UNIFORMES</t>
  </si>
  <si>
    <t>VIATICOS Y SERVICIOS DE TRANSPORTES</t>
  </si>
  <si>
    <t>GASTOS DE OPERACIÓN</t>
  </si>
  <si>
    <t>ACTIVIDAD ANUAL FUNCIONARIOS</t>
  </si>
  <si>
    <t xml:space="preserve">BOTIQUIN </t>
  </si>
  <si>
    <t>TECNOLOGIAS SMS</t>
  </si>
  <si>
    <t xml:space="preserve">TRAMITES LEGALES </t>
  </si>
  <si>
    <t xml:space="preserve">GUARDADOCUMENTOS </t>
  </si>
  <si>
    <t>SERVICIO DE LIMPIEZA</t>
  </si>
  <si>
    <t xml:space="preserve">SERVICIO DE MANTENIMIENTO ZONAS VERDES </t>
  </si>
  <si>
    <t xml:space="preserve">PROCESO RECLUTAMIENTO </t>
  </si>
  <si>
    <t xml:space="preserve">TRAMITE CRÉDITO DE CONSTRUCCIÓN </t>
  </si>
  <si>
    <t xml:space="preserve">COMUNICACIÓN E IMAGÉN </t>
  </si>
  <si>
    <t xml:space="preserve">CONVENIOS  INSTITUCIONALES </t>
  </si>
  <si>
    <t>SUB TOTAL DEL PROGRAMA</t>
  </si>
  <si>
    <t>PROGRAMA  JUNTA DIRECTIVA</t>
  </si>
  <si>
    <t>ASESORIA LEGAL</t>
  </si>
  <si>
    <t>AUDITORIA EXTERNA</t>
  </si>
  <si>
    <t xml:space="preserve">ASESORÍA DIRECCIÓN DE PROYECTO EDIFICIO </t>
  </si>
  <si>
    <t>FEDERACIONES Y ASOCIACIONES</t>
  </si>
  <si>
    <t>ALIMENTACION</t>
  </si>
  <si>
    <t>IMPRESOS Y PUBLICACIONES</t>
  </si>
  <si>
    <t>SUSCRIPCIONES</t>
  </si>
  <si>
    <t xml:space="preserve">GASTOS DE REPRESENTACIÓN </t>
  </si>
  <si>
    <t>DIETAS JUNTA DIRECTIVA</t>
  </si>
  <si>
    <t xml:space="preserve">DIETAS TRIBUNAL DE HONOR </t>
  </si>
  <si>
    <t>GASTOS DE OPERACIÓN TRIBUNAL DE HONOR</t>
  </si>
  <si>
    <t>PUBLICACIONES  TRIBUNAL DE HONOR</t>
  </si>
  <si>
    <t xml:space="preserve">ASESORÍA LEGAL TRIBUNAL DE HONOR </t>
  </si>
  <si>
    <t>PROYECCIÒN SOCIAL</t>
  </si>
  <si>
    <t xml:space="preserve">PROGRAMA DE ASAMBLEAS </t>
  </si>
  <si>
    <t xml:space="preserve">DIVULGACIÓN o PUBLICACIONES </t>
  </si>
  <si>
    <t>ALIMENTACION ASAMBLEISTAS</t>
  </si>
  <si>
    <t>PAPELERIA Y MATERIALES PARA ASAMBLEA</t>
  </si>
  <si>
    <t>PROGRAMA DE INSTALACIONES FISICAS DEL COLEGIO</t>
  </si>
  <si>
    <t>MANTENIMIENTO DE  TERRENO - EDIFICIOS Y SALÓN</t>
  </si>
  <si>
    <t xml:space="preserve">PROGRAMA INVERSIÓN  DE CAPITAL </t>
  </si>
  <si>
    <t xml:space="preserve">TECNOLOGÍAS DE INFORMACIÓN  </t>
  </si>
  <si>
    <t xml:space="preserve">DESARROLLO PÁGINA WEB </t>
  </si>
  <si>
    <t xml:space="preserve">DESARROLLO PROYECTO CONSTRUCIÓN </t>
  </si>
  <si>
    <t>MOBILIARIO Y EQUIPO OFICINA</t>
  </si>
  <si>
    <t xml:space="preserve">EGRESOS POR PROGRAMAS ESPECÍFICOS </t>
  </si>
  <si>
    <t>FISCALÍA</t>
  </si>
  <si>
    <t>VIATICOS</t>
  </si>
  <si>
    <t>PRUEBAS, LIBROS Y LEYES</t>
  </si>
  <si>
    <t xml:space="preserve">CAPACITACIÓN DE PERSONAL FISCALÍA </t>
  </si>
  <si>
    <t>DIVULGACIÓN</t>
  </si>
  <si>
    <t xml:space="preserve">SERVICIOS PROFESIONALES INVESTIGADOR /LEGALES </t>
  </si>
  <si>
    <t xml:space="preserve">ASOCIACIÓN DE FISCALÍAS DE COLEGIOS </t>
  </si>
  <si>
    <t>SUB TOTAL PROGRAMA</t>
  </si>
  <si>
    <t>ADOPCIONES</t>
  </si>
  <si>
    <t>CENTROS DE CUIDO</t>
  </si>
  <si>
    <t>ASUNTOS CURRICULARES</t>
  </si>
  <si>
    <t>CAPACITACIÓN</t>
  </si>
  <si>
    <t>GASTOS OPERACIÓN</t>
  </si>
  <si>
    <t xml:space="preserve">COMITÉ CONSULTIVO </t>
  </si>
  <si>
    <t>COMISIÓN DE RESCATE DE VALORES</t>
  </si>
  <si>
    <t xml:space="preserve">COORDINACIÓN DE PROCESOS  DE IDONEIDAD MENTAL </t>
  </si>
  <si>
    <t>REGIONALIZACIÓN</t>
  </si>
  <si>
    <t>CARE</t>
  </si>
  <si>
    <t>REVISTA COSTARRICENSE DE PSICOLOGÍA</t>
  </si>
  <si>
    <t xml:space="preserve">APRENDIZAJE Y CRECIMIENTO </t>
  </si>
  <si>
    <t>CLIENTES</t>
  </si>
  <si>
    <t>PROCESOS INTERNOS</t>
  </si>
  <si>
    <t xml:space="preserve">COMISION DE ORIENTACIÓN Y PROYECCIÓN LABORAL </t>
  </si>
  <si>
    <t xml:space="preserve">GASTOS DE OPERACIÓN </t>
  </si>
  <si>
    <t xml:space="preserve">CAMPAÑA COMUNICACIÓN </t>
  </si>
  <si>
    <t xml:space="preserve">COMISION INVERSION </t>
  </si>
  <si>
    <t>COMISION CONGRESO 2016</t>
  </si>
  <si>
    <t xml:space="preserve">COMISION INCORPORACIÓN </t>
  </si>
  <si>
    <t xml:space="preserve">COMISION PROMOCIÓN DE LA SALUD MENTAL </t>
  </si>
  <si>
    <t xml:space="preserve">Plan de Trabajo </t>
  </si>
  <si>
    <t>COMISION EDUCACIÓN PARA LA PAZ</t>
  </si>
  <si>
    <t xml:space="preserve">SUB TOTAL PROGRAMAS ESPECÍFICOS </t>
  </si>
  <si>
    <t xml:space="preserve">TOTAL EGRESOS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</si>
</sst>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\-??_);_(@_)"/>
    <numFmt numFmtId="166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26"/>
      </patternFill>
    </fill>
    <fill>
      <patternFill patternType="solid">
        <fgColor rgb="FF2392D7"/>
        <bgColor indexed="26"/>
      </patternFill>
    </fill>
    <fill>
      <patternFill patternType="solid">
        <fgColor theme="0"/>
        <bgColor indexed="2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3" fillId="2" borderId="0" xfId="0" applyFont="1" applyFill="1"/>
    <xf numFmtId="0" fontId="3" fillId="0" borderId="0" xfId="0" applyFont="1"/>
    <xf numFmtId="0" fontId="2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wrapText="1"/>
    </xf>
    <xf numFmtId="0" fontId="8" fillId="2" borderId="0" xfId="0" applyFont="1" applyFill="1" applyBorder="1"/>
    <xf numFmtId="0" fontId="8" fillId="2" borderId="1" xfId="0" applyFont="1" applyFill="1" applyBorder="1"/>
    <xf numFmtId="0" fontId="3" fillId="2" borderId="1" xfId="0" applyFont="1" applyFill="1" applyBorder="1"/>
    <xf numFmtId="164" fontId="3" fillId="2" borderId="1" xfId="1" applyNumberFormat="1" applyFont="1" applyFill="1" applyBorder="1" applyAlignment="1" applyProtection="1">
      <alignment horizontal="right"/>
    </xf>
    <xf numFmtId="0" fontId="3" fillId="2" borderId="1" xfId="0" applyFont="1" applyFill="1" applyBorder="1" applyAlignment="1"/>
    <xf numFmtId="164" fontId="3" fillId="2" borderId="1" xfId="1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/>
    <xf numFmtId="164" fontId="3" fillId="0" borderId="1" xfId="1" applyNumberFormat="1" applyFont="1" applyFill="1" applyBorder="1" applyAlignment="1" applyProtection="1">
      <alignment horizontal="right"/>
    </xf>
    <xf numFmtId="164" fontId="8" fillId="2" borderId="1" xfId="1" applyNumberFormat="1" applyFont="1" applyFill="1" applyBorder="1" applyAlignment="1" applyProtection="1">
      <alignment horizontal="right"/>
    </xf>
    <xf numFmtId="164" fontId="8" fillId="2" borderId="0" xfId="1" applyNumberFormat="1" applyFont="1" applyFill="1" applyBorder="1" applyAlignment="1" applyProtection="1">
      <alignment horizontal="right"/>
    </xf>
    <xf numFmtId="164" fontId="3" fillId="2" borderId="0" xfId="0" applyNumberFormat="1" applyFont="1" applyFill="1"/>
    <xf numFmtId="164" fontId="3" fillId="2" borderId="0" xfId="1" applyNumberFormat="1" applyFont="1" applyFill="1" applyBorder="1" applyAlignment="1" applyProtection="1">
      <alignment horizontal="right"/>
    </xf>
    <xf numFmtId="164" fontId="8" fillId="2" borderId="2" xfId="1" applyNumberFormat="1" applyFont="1" applyFill="1" applyBorder="1" applyAlignment="1" applyProtection="1">
      <alignment horizontal="right"/>
    </xf>
    <xf numFmtId="0" fontId="8" fillId="2" borderId="3" xfId="0" applyFont="1" applyFill="1" applyBorder="1"/>
    <xf numFmtId="164" fontId="8" fillId="2" borderId="4" xfId="1" applyNumberFormat="1" applyFont="1" applyFill="1" applyBorder="1" applyAlignment="1" applyProtection="1">
      <alignment horizontal="right"/>
    </xf>
    <xf numFmtId="0" fontId="8" fillId="2" borderId="0" xfId="0" applyFont="1" applyFill="1" applyBorder="1" applyAlignment="1">
      <alignment wrapText="1"/>
    </xf>
    <xf numFmtId="0" fontId="9" fillId="2" borderId="1" xfId="0" applyFont="1" applyFill="1" applyBorder="1" applyAlignment="1"/>
    <xf numFmtId="0" fontId="9" fillId="0" borderId="1" xfId="0" applyFont="1" applyFill="1" applyBorder="1" applyAlignment="1"/>
    <xf numFmtId="164" fontId="3" fillId="0" borderId="1" xfId="1" applyNumberFormat="1" applyFont="1" applyFill="1" applyBorder="1" applyAlignment="1" applyProtection="1">
      <alignment horizontal="right" wrapText="1"/>
    </xf>
    <xf numFmtId="164" fontId="3" fillId="2" borderId="0" xfId="1" applyNumberFormat="1" applyFont="1" applyFill="1" applyBorder="1" applyAlignment="1" applyProtection="1">
      <alignment horizontal="right" wrapText="1"/>
    </xf>
    <xf numFmtId="0" fontId="3" fillId="2" borderId="1" xfId="0" applyFont="1" applyFill="1" applyBorder="1" applyAlignment="1">
      <alignment vertical="center"/>
    </xf>
    <xf numFmtId="164" fontId="3" fillId="5" borderId="1" xfId="1" applyNumberFormat="1" applyFont="1" applyFill="1" applyBorder="1" applyAlignment="1" applyProtection="1">
      <alignment horizontal="right" wrapText="1"/>
    </xf>
    <xf numFmtId="0" fontId="3" fillId="2" borderId="2" xfId="0" applyFont="1" applyFill="1" applyBorder="1"/>
    <xf numFmtId="164" fontId="3" fillId="2" borderId="2" xfId="1" applyNumberFormat="1" applyFont="1" applyFill="1" applyBorder="1" applyAlignment="1" applyProtection="1">
      <alignment horizontal="right" wrapText="1"/>
    </xf>
    <xf numFmtId="0" fontId="3" fillId="2" borderId="5" xfId="0" applyFont="1" applyFill="1" applyBorder="1"/>
    <xf numFmtId="164" fontId="3" fillId="2" borderId="5" xfId="1" applyNumberFormat="1" applyFont="1" applyFill="1" applyBorder="1" applyAlignment="1" applyProtection="1">
      <alignment horizontal="right" wrapText="1"/>
    </xf>
    <xf numFmtId="164" fontId="8" fillId="2" borderId="1" xfId="1" applyNumberFormat="1" applyFont="1" applyFill="1" applyBorder="1" applyAlignment="1" applyProtection="1">
      <alignment horizontal="right" wrapText="1"/>
    </xf>
    <xf numFmtId="166" fontId="3" fillId="2" borderId="0" xfId="0" applyNumberFormat="1" applyFont="1" applyFill="1"/>
    <xf numFmtId="0" fontId="8" fillId="0" borderId="1" xfId="0" applyFont="1" applyFill="1" applyBorder="1"/>
    <xf numFmtId="0" fontId="3" fillId="0" borderId="1" xfId="0" applyFont="1" applyFill="1" applyBorder="1"/>
    <xf numFmtId="164" fontId="8" fillId="2" borderId="1" xfId="0" applyNumberFormat="1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164" fontId="8" fillId="2" borderId="0" xfId="1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/>
    <xf numFmtId="0" fontId="3" fillId="2" borderId="1" xfId="0" applyFont="1" applyFill="1" applyBorder="1" applyAlignment="1">
      <alignment horizontal="left"/>
    </xf>
    <xf numFmtId="0" fontId="8" fillId="2" borderId="5" xfId="0" applyFont="1" applyFill="1" applyBorder="1"/>
    <xf numFmtId="164" fontId="8" fillId="2" borderId="5" xfId="1" applyNumberFormat="1" applyFont="1" applyFill="1" applyBorder="1" applyAlignment="1" applyProtection="1">
      <alignment horizontal="right" wrapText="1"/>
    </xf>
    <xf numFmtId="0" fontId="3" fillId="2" borderId="0" xfId="0" applyFont="1" applyFill="1" applyBorder="1"/>
    <xf numFmtId="0" fontId="8" fillId="2" borderId="0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9" fontId="3" fillId="2" borderId="0" xfId="1" applyNumberFormat="1" applyFont="1" applyFill="1" applyBorder="1" applyAlignment="1" applyProtection="1">
      <alignment horizontal="right" wrapText="1"/>
    </xf>
    <xf numFmtId="0" fontId="3" fillId="0" borderId="0" xfId="0" applyFont="1" applyFill="1" applyBorder="1"/>
    <xf numFmtId="166" fontId="3" fillId="0" borderId="0" xfId="0" applyNumberFormat="1" applyFont="1"/>
    <xf numFmtId="164" fontId="8" fillId="0" borderId="1" xfId="1" applyNumberFormat="1" applyFont="1" applyFill="1" applyBorder="1" applyAlignment="1" applyProtection="1">
      <alignment horizontal="right"/>
    </xf>
    <xf numFmtId="166" fontId="7" fillId="0" borderId="0" xfId="0" applyNumberFormat="1" applyFont="1" applyFill="1"/>
    <xf numFmtId="0" fontId="6" fillId="3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66675</xdr:colOff>
      <xdr:row>5</xdr:row>
      <xdr:rowOff>47625</xdr:rowOff>
    </xdr:to>
    <xdr:pic>
      <xdr:nvPicPr>
        <xdr:cNvPr id="2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14" r="29344" b="65512"/>
        <a:stretch>
          <a:fillRect/>
        </a:stretch>
      </xdr:blipFill>
      <xdr:spPr bwMode="auto">
        <a:xfrm>
          <a:off x="0" y="0"/>
          <a:ext cx="60483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</xdr:colOff>
      <xdr:row>34</xdr:row>
      <xdr:rowOff>19050</xdr:rowOff>
    </xdr:from>
    <xdr:to>
      <xdr:col>3</xdr:col>
      <xdr:colOff>38101</xdr:colOff>
      <xdr:row>37</xdr:row>
      <xdr:rowOff>104775</xdr:rowOff>
    </xdr:to>
    <xdr:pic>
      <xdr:nvPicPr>
        <xdr:cNvPr id="3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14" r="29344" b="65512"/>
        <a:stretch>
          <a:fillRect/>
        </a:stretch>
      </xdr:blipFill>
      <xdr:spPr bwMode="auto">
        <a:xfrm>
          <a:off x="1" y="6353175"/>
          <a:ext cx="60198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</xdr:colOff>
      <xdr:row>126</xdr:row>
      <xdr:rowOff>28575</xdr:rowOff>
    </xdr:from>
    <xdr:to>
      <xdr:col>3</xdr:col>
      <xdr:colOff>38101</xdr:colOff>
      <xdr:row>130</xdr:row>
      <xdr:rowOff>0</xdr:rowOff>
    </xdr:to>
    <xdr:pic>
      <xdr:nvPicPr>
        <xdr:cNvPr id="4" name="4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14" r="29344" b="65512"/>
        <a:stretch>
          <a:fillRect/>
        </a:stretch>
      </xdr:blipFill>
      <xdr:spPr bwMode="auto">
        <a:xfrm>
          <a:off x="1" y="20831175"/>
          <a:ext cx="60198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</xdr:colOff>
      <xdr:row>177</xdr:row>
      <xdr:rowOff>38100</xdr:rowOff>
    </xdr:from>
    <xdr:to>
      <xdr:col>3</xdr:col>
      <xdr:colOff>28575</xdr:colOff>
      <xdr:row>181</xdr:row>
      <xdr:rowOff>28575</xdr:rowOff>
    </xdr:to>
    <xdr:pic>
      <xdr:nvPicPr>
        <xdr:cNvPr id="5" name="5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14" r="29344" b="65512"/>
        <a:stretch>
          <a:fillRect/>
        </a:stretch>
      </xdr:blipFill>
      <xdr:spPr bwMode="auto">
        <a:xfrm>
          <a:off x="1" y="28755975"/>
          <a:ext cx="6010274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Icoto\Financiero%20Contable\Presupuesto\Presupuesto%202016\Copia%20de%20PRESUPUESTO-2016%20Asamblea%2026%20feb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GRESOS ORDINARIOS"/>
      <sheetName val="OTROS INGRESOS "/>
      <sheetName val="COSTO DE INGRESOS ADMINIOSTRATI"/>
      <sheetName val="PROGRAMAS ADMINISTRACIÓN "/>
      <sheetName val="PROGRAMA JUNTA DIRECTIVA"/>
      <sheetName val="PROGRAMA ASAMBLEAS"/>
      <sheetName val="PROGRAMA INSTALACIONES FÍSICAS"/>
      <sheetName val="PROGRAMA INVERSIÓN DE CAPITAL "/>
      <sheetName val="PROGRAMA FISCALÍA"/>
      <sheetName val="PROGRAMA COMISIONES DE TRABAJO "/>
      <sheetName val="Hoja1"/>
      <sheetName val="Hoja2"/>
      <sheetName val="LIQ"/>
      <sheetName val="Informe de compatibilidad"/>
      <sheetName val="Informe de compatibilidad (1)"/>
    </sheetNames>
    <sheetDataSet>
      <sheetData sheetId="0"/>
      <sheetData sheetId="1">
        <row r="45">
          <cell r="E45">
            <v>713364060</v>
          </cell>
        </row>
        <row r="58">
          <cell r="E58">
            <v>35000000</v>
          </cell>
        </row>
        <row r="64">
          <cell r="C64">
            <v>1616360</v>
          </cell>
        </row>
        <row r="70">
          <cell r="C70">
            <v>4573980</v>
          </cell>
        </row>
        <row r="76">
          <cell r="C76">
            <v>4356980</v>
          </cell>
        </row>
        <row r="82">
          <cell r="C82">
            <v>93861855</v>
          </cell>
        </row>
        <row r="88">
          <cell r="C88">
            <v>2594400</v>
          </cell>
        </row>
        <row r="105">
          <cell r="C105">
            <v>10548016.4</v>
          </cell>
        </row>
        <row r="115">
          <cell r="C115">
            <v>38370</v>
          </cell>
        </row>
        <row r="123">
          <cell r="C123">
            <v>576000</v>
          </cell>
        </row>
        <row r="135">
          <cell r="C135">
            <v>2477960</v>
          </cell>
        </row>
      </sheetData>
      <sheetData sheetId="2">
        <row r="16">
          <cell r="C16">
            <v>1008453.44</v>
          </cell>
        </row>
        <row r="22">
          <cell r="C22">
            <v>1121781.53</v>
          </cell>
        </row>
      </sheetData>
      <sheetData sheetId="3">
        <row r="42">
          <cell r="C42">
            <v>7200000</v>
          </cell>
        </row>
        <row r="62">
          <cell r="C62">
            <v>40000000</v>
          </cell>
        </row>
      </sheetData>
      <sheetData sheetId="4">
        <row r="51">
          <cell r="K51">
            <v>2416355</v>
          </cell>
          <cell r="S51">
            <v>150000</v>
          </cell>
          <cell r="AG51">
            <v>3000000</v>
          </cell>
        </row>
        <row r="55">
          <cell r="Z55">
            <v>2750000</v>
          </cell>
        </row>
        <row r="60">
          <cell r="D60">
            <v>263347467.20000002</v>
          </cell>
        </row>
        <row r="74">
          <cell r="S74">
            <v>150000</v>
          </cell>
          <cell r="Z74">
            <v>10000000</v>
          </cell>
          <cell r="AG74">
            <v>1500000</v>
          </cell>
        </row>
        <row r="75">
          <cell r="K75">
            <v>6000000</v>
          </cell>
        </row>
        <row r="76">
          <cell r="D76">
            <v>93936041.55024001</v>
          </cell>
        </row>
        <row r="89">
          <cell r="K89">
            <v>1143262</v>
          </cell>
          <cell r="S89">
            <v>250000</v>
          </cell>
          <cell r="Z89">
            <v>1589259</v>
          </cell>
          <cell r="AG89">
            <v>400000</v>
          </cell>
        </row>
        <row r="92">
          <cell r="D92">
            <v>4000000</v>
          </cell>
        </row>
        <row r="104">
          <cell r="K104">
            <v>1600000</v>
          </cell>
          <cell r="S104">
            <v>7063525.3700000001</v>
          </cell>
          <cell r="Z104">
            <v>800000</v>
          </cell>
        </row>
        <row r="107">
          <cell r="D107">
            <v>21945622.266666669</v>
          </cell>
        </row>
        <row r="119">
          <cell r="C119">
            <v>3390006</v>
          </cell>
          <cell r="K119">
            <v>1200000</v>
          </cell>
          <cell r="S119">
            <v>25000000</v>
          </cell>
          <cell r="Z119">
            <v>16000000</v>
          </cell>
          <cell r="AG119">
            <v>200000</v>
          </cell>
        </row>
        <row r="135">
          <cell r="C135">
            <v>8000000</v>
          </cell>
          <cell r="K135">
            <v>60000</v>
          </cell>
          <cell r="S135">
            <v>1323355</v>
          </cell>
          <cell r="Z135">
            <v>2000000</v>
          </cell>
          <cell r="AG135">
            <v>2000000</v>
          </cell>
        </row>
        <row r="157">
          <cell r="AF157">
            <v>500000</v>
          </cell>
        </row>
        <row r="158">
          <cell r="AF158">
            <v>600000</v>
          </cell>
        </row>
        <row r="159">
          <cell r="AF159">
            <v>3840000</v>
          </cell>
        </row>
        <row r="160">
          <cell r="AF160">
            <v>600000</v>
          </cell>
        </row>
        <row r="161">
          <cell r="AF161">
            <v>120000</v>
          </cell>
        </row>
        <row r="162">
          <cell r="AF162">
            <v>65000000</v>
          </cell>
        </row>
        <row r="163">
          <cell r="AF163">
            <v>8000000</v>
          </cell>
        </row>
      </sheetData>
      <sheetData sheetId="5">
        <row r="33">
          <cell r="K33">
            <v>3000000</v>
          </cell>
        </row>
        <row r="34">
          <cell r="D34">
            <v>12000000</v>
          </cell>
        </row>
        <row r="44">
          <cell r="C44">
            <v>1500000</v>
          </cell>
        </row>
        <row r="78">
          <cell r="D78">
            <v>1250000</v>
          </cell>
        </row>
        <row r="93">
          <cell r="D93">
            <v>3000000</v>
          </cell>
        </row>
        <row r="108">
          <cell r="D108">
            <v>4000000</v>
          </cell>
          <cell r="K108">
            <v>1200000</v>
          </cell>
        </row>
        <row r="123">
          <cell r="D123">
            <v>250000</v>
          </cell>
          <cell r="K123">
            <v>350000</v>
          </cell>
        </row>
      </sheetData>
      <sheetData sheetId="6">
        <row r="21">
          <cell r="D21">
            <v>4500000</v>
          </cell>
        </row>
        <row r="36">
          <cell r="D36">
            <v>5000000</v>
          </cell>
        </row>
        <row r="50">
          <cell r="D50">
            <v>1000000</v>
          </cell>
        </row>
      </sheetData>
      <sheetData sheetId="7">
        <row r="23">
          <cell r="D23">
            <v>4000000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G220"/>
  <sheetViews>
    <sheetView showGridLines="0" tabSelected="1" workbookViewId="0">
      <selection activeCell="D180" sqref="D180"/>
    </sheetView>
  </sheetViews>
  <sheetFormatPr baseColWidth="10" defaultRowHeight="12" x14ac:dyDescent="0.2"/>
  <cols>
    <col min="1" max="1" width="12" style="2" bestFit="1" customWidth="1"/>
    <col min="2" max="2" width="61.85546875" style="2" customWidth="1"/>
    <col min="3" max="3" width="15.85546875" style="2" bestFit="1" customWidth="1"/>
    <col min="4" max="4" width="14.42578125" style="2" bestFit="1" customWidth="1"/>
    <col min="5" max="254" width="11.42578125" style="2"/>
    <col min="255" max="255" width="12" style="2" bestFit="1" customWidth="1"/>
    <col min="256" max="256" width="61.85546875" style="2" customWidth="1"/>
    <col min="257" max="257" width="15.85546875" style="2" bestFit="1" customWidth="1"/>
    <col min="258" max="258" width="14" style="2" bestFit="1" customWidth="1"/>
    <col min="259" max="259" width="0" style="2" hidden="1" customWidth="1"/>
    <col min="260" max="260" width="14.42578125" style="2" bestFit="1" customWidth="1"/>
    <col min="261" max="510" width="11.42578125" style="2"/>
    <col min="511" max="511" width="12" style="2" bestFit="1" customWidth="1"/>
    <col min="512" max="512" width="61.85546875" style="2" customWidth="1"/>
    <col min="513" max="513" width="15.85546875" style="2" bestFit="1" customWidth="1"/>
    <col min="514" max="514" width="14" style="2" bestFit="1" customWidth="1"/>
    <col min="515" max="515" width="0" style="2" hidden="1" customWidth="1"/>
    <col min="516" max="516" width="14.42578125" style="2" bestFit="1" customWidth="1"/>
    <col min="517" max="766" width="11.42578125" style="2"/>
    <col min="767" max="767" width="12" style="2" bestFit="1" customWidth="1"/>
    <col min="768" max="768" width="61.85546875" style="2" customWidth="1"/>
    <col min="769" max="769" width="15.85546875" style="2" bestFit="1" customWidth="1"/>
    <col min="770" max="770" width="14" style="2" bestFit="1" customWidth="1"/>
    <col min="771" max="771" width="0" style="2" hidden="1" customWidth="1"/>
    <col min="772" max="772" width="14.42578125" style="2" bestFit="1" customWidth="1"/>
    <col min="773" max="1022" width="11.42578125" style="2"/>
    <col min="1023" max="1023" width="12" style="2" bestFit="1" customWidth="1"/>
    <col min="1024" max="1024" width="61.85546875" style="2" customWidth="1"/>
    <col min="1025" max="1025" width="15.85546875" style="2" bestFit="1" customWidth="1"/>
    <col min="1026" max="1026" width="14" style="2" bestFit="1" customWidth="1"/>
    <col min="1027" max="1027" width="0" style="2" hidden="1" customWidth="1"/>
    <col min="1028" max="1028" width="14.42578125" style="2" bestFit="1" customWidth="1"/>
    <col min="1029" max="1278" width="11.42578125" style="2"/>
    <col min="1279" max="1279" width="12" style="2" bestFit="1" customWidth="1"/>
    <col min="1280" max="1280" width="61.85546875" style="2" customWidth="1"/>
    <col min="1281" max="1281" width="15.85546875" style="2" bestFit="1" customWidth="1"/>
    <col min="1282" max="1282" width="14" style="2" bestFit="1" customWidth="1"/>
    <col min="1283" max="1283" width="0" style="2" hidden="1" customWidth="1"/>
    <col min="1284" max="1284" width="14.42578125" style="2" bestFit="1" customWidth="1"/>
    <col min="1285" max="1534" width="11.42578125" style="2"/>
    <col min="1535" max="1535" width="12" style="2" bestFit="1" customWidth="1"/>
    <col min="1536" max="1536" width="61.85546875" style="2" customWidth="1"/>
    <col min="1537" max="1537" width="15.85546875" style="2" bestFit="1" customWidth="1"/>
    <col min="1538" max="1538" width="14" style="2" bestFit="1" customWidth="1"/>
    <col min="1539" max="1539" width="0" style="2" hidden="1" customWidth="1"/>
    <col min="1540" max="1540" width="14.42578125" style="2" bestFit="1" customWidth="1"/>
    <col min="1541" max="1790" width="11.42578125" style="2"/>
    <col min="1791" max="1791" width="12" style="2" bestFit="1" customWidth="1"/>
    <col min="1792" max="1792" width="61.85546875" style="2" customWidth="1"/>
    <col min="1793" max="1793" width="15.85546875" style="2" bestFit="1" customWidth="1"/>
    <col min="1794" max="1794" width="14" style="2" bestFit="1" customWidth="1"/>
    <col min="1795" max="1795" width="0" style="2" hidden="1" customWidth="1"/>
    <col min="1796" max="1796" width="14.42578125" style="2" bestFit="1" customWidth="1"/>
    <col min="1797" max="2046" width="11.42578125" style="2"/>
    <col min="2047" max="2047" width="12" style="2" bestFit="1" customWidth="1"/>
    <col min="2048" max="2048" width="61.85546875" style="2" customWidth="1"/>
    <col min="2049" max="2049" width="15.85546875" style="2" bestFit="1" customWidth="1"/>
    <col min="2050" max="2050" width="14" style="2" bestFit="1" customWidth="1"/>
    <col min="2051" max="2051" width="0" style="2" hidden="1" customWidth="1"/>
    <col min="2052" max="2052" width="14.42578125" style="2" bestFit="1" customWidth="1"/>
    <col min="2053" max="2302" width="11.42578125" style="2"/>
    <col min="2303" max="2303" width="12" style="2" bestFit="1" customWidth="1"/>
    <col min="2304" max="2304" width="61.85546875" style="2" customWidth="1"/>
    <col min="2305" max="2305" width="15.85546875" style="2" bestFit="1" customWidth="1"/>
    <col min="2306" max="2306" width="14" style="2" bestFit="1" customWidth="1"/>
    <col min="2307" max="2307" width="0" style="2" hidden="1" customWidth="1"/>
    <col min="2308" max="2308" width="14.42578125" style="2" bestFit="1" customWidth="1"/>
    <col min="2309" max="2558" width="11.42578125" style="2"/>
    <col min="2559" max="2559" width="12" style="2" bestFit="1" customWidth="1"/>
    <col min="2560" max="2560" width="61.85546875" style="2" customWidth="1"/>
    <col min="2561" max="2561" width="15.85546875" style="2" bestFit="1" customWidth="1"/>
    <col min="2562" max="2562" width="14" style="2" bestFit="1" customWidth="1"/>
    <col min="2563" max="2563" width="0" style="2" hidden="1" customWidth="1"/>
    <col min="2564" max="2564" width="14.42578125" style="2" bestFit="1" customWidth="1"/>
    <col min="2565" max="2814" width="11.42578125" style="2"/>
    <col min="2815" max="2815" width="12" style="2" bestFit="1" customWidth="1"/>
    <col min="2816" max="2816" width="61.85546875" style="2" customWidth="1"/>
    <col min="2817" max="2817" width="15.85546875" style="2" bestFit="1" customWidth="1"/>
    <col min="2818" max="2818" width="14" style="2" bestFit="1" customWidth="1"/>
    <col min="2819" max="2819" width="0" style="2" hidden="1" customWidth="1"/>
    <col min="2820" max="2820" width="14.42578125" style="2" bestFit="1" customWidth="1"/>
    <col min="2821" max="3070" width="11.42578125" style="2"/>
    <col min="3071" max="3071" width="12" style="2" bestFit="1" customWidth="1"/>
    <col min="3072" max="3072" width="61.85546875" style="2" customWidth="1"/>
    <col min="3073" max="3073" width="15.85546875" style="2" bestFit="1" customWidth="1"/>
    <col min="3074" max="3074" width="14" style="2" bestFit="1" customWidth="1"/>
    <col min="3075" max="3075" width="0" style="2" hidden="1" customWidth="1"/>
    <col min="3076" max="3076" width="14.42578125" style="2" bestFit="1" customWidth="1"/>
    <col min="3077" max="3326" width="11.42578125" style="2"/>
    <col min="3327" max="3327" width="12" style="2" bestFit="1" customWidth="1"/>
    <col min="3328" max="3328" width="61.85546875" style="2" customWidth="1"/>
    <col min="3329" max="3329" width="15.85546875" style="2" bestFit="1" customWidth="1"/>
    <col min="3330" max="3330" width="14" style="2" bestFit="1" customWidth="1"/>
    <col min="3331" max="3331" width="0" style="2" hidden="1" customWidth="1"/>
    <col min="3332" max="3332" width="14.42578125" style="2" bestFit="1" customWidth="1"/>
    <col min="3333" max="3582" width="11.42578125" style="2"/>
    <col min="3583" max="3583" width="12" style="2" bestFit="1" customWidth="1"/>
    <col min="3584" max="3584" width="61.85546875" style="2" customWidth="1"/>
    <col min="3585" max="3585" width="15.85546875" style="2" bestFit="1" customWidth="1"/>
    <col min="3586" max="3586" width="14" style="2" bestFit="1" customWidth="1"/>
    <col min="3587" max="3587" width="0" style="2" hidden="1" customWidth="1"/>
    <col min="3588" max="3588" width="14.42578125" style="2" bestFit="1" customWidth="1"/>
    <col min="3589" max="3838" width="11.42578125" style="2"/>
    <col min="3839" max="3839" width="12" style="2" bestFit="1" customWidth="1"/>
    <col min="3840" max="3840" width="61.85546875" style="2" customWidth="1"/>
    <col min="3841" max="3841" width="15.85546875" style="2" bestFit="1" customWidth="1"/>
    <col min="3842" max="3842" width="14" style="2" bestFit="1" customWidth="1"/>
    <col min="3843" max="3843" width="0" style="2" hidden="1" customWidth="1"/>
    <col min="3844" max="3844" width="14.42578125" style="2" bestFit="1" customWidth="1"/>
    <col min="3845" max="4094" width="11.42578125" style="2"/>
    <col min="4095" max="4095" width="12" style="2" bestFit="1" customWidth="1"/>
    <col min="4096" max="4096" width="61.85546875" style="2" customWidth="1"/>
    <col min="4097" max="4097" width="15.85546875" style="2" bestFit="1" customWidth="1"/>
    <col min="4098" max="4098" width="14" style="2" bestFit="1" customWidth="1"/>
    <col min="4099" max="4099" width="0" style="2" hidden="1" customWidth="1"/>
    <col min="4100" max="4100" width="14.42578125" style="2" bestFit="1" customWidth="1"/>
    <col min="4101" max="4350" width="11.42578125" style="2"/>
    <col min="4351" max="4351" width="12" style="2" bestFit="1" customWidth="1"/>
    <col min="4352" max="4352" width="61.85546875" style="2" customWidth="1"/>
    <col min="4353" max="4353" width="15.85546875" style="2" bestFit="1" customWidth="1"/>
    <col min="4354" max="4354" width="14" style="2" bestFit="1" customWidth="1"/>
    <col min="4355" max="4355" width="0" style="2" hidden="1" customWidth="1"/>
    <col min="4356" max="4356" width="14.42578125" style="2" bestFit="1" customWidth="1"/>
    <col min="4357" max="4606" width="11.42578125" style="2"/>
    <col min="4607" max="4607" width="12" style="2" bestFit="1" customWidth="1"/>
    <col min="4608" max="4608" width="61.85546875" style="2" customWidth="1"/>
    <col min="4609" max="4609" width="15.85546875" style="2" bestFit="1" customWidth="1"/>
    <col min="4610" max="4610" width="14" style="2" bestFit="1" customWidth="1"/>
    <col min="4611" max="4611" width="0" style="2" hidden="1" customWidth="1"/>
    <col min="4612" max="4612" width="14.42578125" style="2" bestFit="1" customWidth="1"/>
    <col min="4613" max="4862" width="11.42578125" style="2"/>
    <col min="4863" max="4863" width="12" style="2" bestFit="1" customWidth="1"/>
    <col min="4864" max="4864" width="61.85546875" style="2" customWidth="1"/>
    <col min="4865" max="4865" width="15.85546875" style="2" bestFit="1" customWidth="1"/>
    <col min="4866" max="4866" width="14" style="2" bestFit="1" customWidth="1"/>
    <col min="4867" max="4867" width="0" style="2" hidden="1" customWidth="1"/>
    <col min="4868" max="4868" width="14.42578125" style="2" bestFit="1" customWidth="1"/>
    <col min="4869" max="5118" width="11.42578125" style="2"/>
    <col min="5119" max="5119" width="12" style="2" bestFit="1" customWidth="1"/>
    <col min="5120" max="5120" width="61.85546875" style="2" customWidth="1"/>
    <col min="5121" max="5121" width="15.85546875" style="2" bestFit="1" customWidth="1"/>
    <col min="5122" max="5122" width="14" style="2" bestFit="1" customWidth="1"/>
    <col min="5123" max="5123" width="0" style="2" hidden="1" customWidth="1"/>
    <col min="5124" max="5124" width="14.42578125" style="2" bestFit="1" customWidth="1"/>
    <col min="5125" max="5374" width="11.42578125" style="2"/>
    <col min="5375" max="5375" width="12" style="2" bestFit="1" customWidth="1"/>
    <col min="5376" max="5376" width="61.85546875" style="2" customWidth="1"/>
    <col min="5377" max="5377" width="15.85546875" style="2" bestFit="1" customWidth="1"/>
    <col min="5378" max="5378" width="14" style="2" bestFit="1" customWidth="1"/>
    <col min="5379" max="5379" width="0" style="2" hidden="1" customWidth="1"/>
    <col min="5380" max="5380" width="14.42578125" style="2" bestFit="1" customWidth="1"/>
    <col min="5381" max="5630" width="11.42578125" style="2"/>
    <col min="5631" max="5631" width="12" style="2" bestFit="1" customWidth="1"/>
    <col min="5632" max="5632" width="61.85546875" style="2" customWidth="1"/>
    <col min="5633" max="5633" width="15.85546875" style="2" bestFit="1" customWidth="1"/>
    <col min="5634" max="5634" width="14" style="2" bestFit="1" customWidth="1"/>
    <col min="5635" max="5635" width="0" style="2" hidden="1" customWidth="1"/>
    <col min="5636" max="5636" width="14.42578125" style="2" bestFit="1" customWidth="1"/>
    <col min="5637" max="5886" width="11.42578125" style="2"/>
    <col min="5887" max="5887" width="12" style="2" bestFit="1" customWidth="1"/>
    <col min="5888" max="5888" width="61.85546875" style="2" customWidth="1"/>
    <col min="5889" max="5889" width="15.85546875" style="2" bestFit="1" customWidth="1"/>
    <col min="5890" max="5890" width="14" style="2" bestFit="1" customWidth="1"/>
    <col min="5891" max="5891" width="0" style="2" hidden="1" customWidth="1"/>
    <col min="5892" max="5892" width="14.42578125" style="2" bestFit="1" customWidth="1"/>
    <col min="5893" max="6142" width="11.42578125" style="2"/>
    <col min="6143" max="6143" width="12" style="2" bestFit="1" customWidth="1"/>
    <col min="6144" max="6144" width="61.85546875" style="2" customWidth="1"/>
    <col min="6145" max="6145" width="15.85546875" style="2" bestFit="1" customWidth="1"/>
    <col min="6146" max="6146" width="14" style="2" bestFit="1" customWidth="1"/>
    <col min="6147" max="6147" width="0" style="2" hidden="1" customWidth="1"/>
    <col min="6148" max="6148" width="14.42578125" style="2" bestFit="1" customWidth="1"/>
    <col min="6149" max="6398" width="11.42578125" style="2"/>
    <col min="6399" max="6399" width="12" style="2" bestFit="1" customWidth="1"/>
    <col min="6400" max="6400" width="61.85546875" style="2" customWidth="1"/>
    <col min="6401" max="6401" width="15.85546875" style="2" bestFit="1" customWidth="1"/>
    <col min="6402" max="6402" width="14" style="2" bestFit="1" customWidth="1"/>
    <col min="6403" max="6403" width="0" style="2" hidden="1" customWidth="1"/>
    <col min="6404" max="6404" width="14.42578125" style="2" bestFit="1" customWidth="1"/>
    <col min="6405" max="6654" width="11.42578125" style="2"/>
    <col min="6655" max="6655" width="12" style="2" bestFit="1" customWidth="1"/>
    <col min="6656" max="6656" width="61.85546875" style="2" customWidth="1"/>
    <col min="6657" max="6657" width="15.85546875" style="2" bestFit="1" customWidth="1"/>
    <col min="6658" max="6658" width="14" style="2" bestFit="1" customWidth="1"/>
    <col min="6659" max="6659" width="0" style="2" hidden="1" customWidth="1"/>
    <col min="6660" max="6660" width="14.42578125" style="2" bestFit="1" customWidth="1"/>
    <col min="6661" max="6910" width="11.42578125" style="2"/>
    <col min="6911" max="6911" width="12" style="2" bestFit="1" customWidth="1"/>
    <col min="6912" max="6912" width="61.85546875" style="2" customWidth="1"/>
    <col min="6913" max="6913" width="15.85546875" style="2" bestFit="1" customWidth="1"/>
    <col min="6914" max="6914" width="14" style="2" bestFit="1" customWidth="1"/>
    <col min="6915" max="6915" width="0" style="2" hidden="1" customWidth="1"/>
    <col min="6916" max="6916" width="14.42578125" style="2" bestFit="1" customWidth="1"/>
    <col min="6917" max="7166" width="11.42578125" style="2"/>
    <col min="7167" max="7167" width="12" style="2" bestFit="1" customWidth="1"/>
    <col min="7168" max="7168" width="61.85546875" style="2" customWidth="1"/>
    <col min="7169" max="7169" width="15.85546875" style="2" bestFit="1" customWidth="1"/>
    <col min="7170" max="7170" width="14" style="2" bestFit="1" customWidth="1"/>
    <col min="7171" max="7171" width="0" style="2" hidden="1" customWidth="1"/>
    <col min="7172" max="7172" width="14.42578125" style="2" bestFit="1" customWidth="1"/>
    <col min="7173" max="7422" width="11.42578125" style="2"/>
    <col min="7423" max="7423" width="12" style="2" bestFit="1" customWidth="1"/>
    <col min="7424" max="7424" width="61.85546875" style="2" customWidth="1"/>
    <col min="7425" max="7425" width="15.85546875" style="2" bestFit="1" customWidth="1"/>
    <col min="7426" max="7426" width="14" style="2" bestFit="1" customWidth="1"/>
    <col min="7427" max="7427" width="0" style="2" hidden="1" customWidth="1"/>
    <col min="7428" max="7428" width="14.42578125" style="2" bestFit="1" customWidth="1"/>
    <col min="7429" max="7678" width="11.42578125" style="2"/>
    <col min="7679" max="7679" width="12" style="2" bestFit="1" customWidth="1"/>
    <col min="7680" max="7680" width="61.85546875" style="2" customWidth="1"/>
    <col min="7681" max="7681" width="15.85546875" style="2" bestFit="1" customWidth="1"/>
    <col min="7682" max="7682" width="14" style="2" bestFit="1" customWidth="1"/>
    <col min="7683" max="7683" width="0" style="2" hidden="1" customWidth="1"/>
    <col min="7684" max="7684" width="14.42578125" style="2" bestFit="1" customWidth="1"/>
    <col min="7685" max="7934" width="11.42578125" style="2"/>
    <col min="7935" max="7935" width="12" style="2" bestFit="1" customWidth="1"/>
    <col min="7936" max="7936" width="61.85546875" style="2" customWidth="1"/>
    <col min="7937" max="7937" width="15.85546875" style="2" bestFit="1" customWidth="1"/>
    <col min="7938" max="7938" width="14" style="2" bestFit="1" customWidth="1"/>
    <col min="7939" max="7939" width="0" style="2" hidden="1" customWidth="1"/>
    <col min="7940" max="7940" width="14.42578125" style="2" bestFit="1" customWidth="1"/>
    <col min="7941" max="8190" width="11.42578125" style="2"/>
    <col min="8191" max="8191" width="12" style="2" bestFit="1" customWidth="1"/>
    <col min="8192" max="8192" width="61.85546875" style="2" customWidth="1"/>
    <col min="8193" max="8193" width="15.85546875" style="2" bestFit="1" customWidth="1"/>
    <col min="8194" max="8194" width="14" style="2" bestFit="1" customWidth="1"/>
    <col min="8195" max="8195" width="0" style="2" hidden="1" customWidth="1"/>
    <col min="8196" max="8196" width="14.42578125" style="2" bestFit="1" customWidth="1"/>
    <col min="8197" max="8446" width="11.42578125" style="2"/>
    <col min="8447" max="8447" width="12" style="2" bestFit="1" customWidth="1"/>
    <col min="8448" max="8448" width="61.85546875" style="2" customWidth="1"/>
    <col min="8449" max="8449" width="15.85546875" style="2" bestFit="1" customWidth="1"/>
    <col min="8450" max="8450" width="14" style="2" bestFit="1" customWidth="1"/>
    <col min="8451" max="8451" width="0" style="2" hidden="1" customWidth="1"/>
    <col min="8452" max="8452" width="14.42578125" style="2" bestFit="1" customWidth="1"/>
    <col min="8453" max="8702" width="11.42578125" style="2"/>
    <col min="8703" max="8703" width="12" style="2" bestFit="1" customWidth="1"/>
    <col min="8704" max="8704" width="61.85546875" style="2" customWidth="1"/>
    <col min="8705" max="8705" width="15.85546875" style="2" bestFit="1" customWidth="1"/>
    <col min="8706" max="8706" width="14" style="2" bestFit="1" customWidth="1"/>
    <col min="8707" max="8707" width="0" style="2" hidden="1" customWidth="1"/>
    <col min="8708" max="8708" width="14.42578125" style="2" bestFit="1" customWidth="1"/>
    <col min="8709" max="8958" width="11.42578125" style="2"/>
    <col min="8959" max="8959" width="12" style="2" bestFit="1" customWidth="1"/>
    <col min="8960" max="8960" width="61.85546875" style="2" customWidth="1"/>
    <col min="8961" max="8961" width="15.85546875" style="2" bestFit="1" customWidth="1"/>
    <col min="8962" max="8962" width="14" style="2" bestFit="1" customWidth="1"/>
    <col min="8963" max="8963" width="0" style="2" hidden="1" customWidth="1"/>
    <col min="8964" max="8964" width="14.42578125" style="2" bestFit="1" customWidth="1"/>
    <col min="8965" max="9214" width="11.42578125" style="2"/>
    <col min="9215" max="9215" width="12" style="2" bestFit="1" customWidth="1"/>
    <col min="9216" max="9216" width="61.85546875" style="2" customWidth="1"/>
    <col min="9217" max="9217" width="15.85546875" style="2" bestFit="1" customWidth="1"/>
    <col min="9218" max="9218" width="14" style="2" bestFit="1" customWidth="1"/>
    <col min="9219" max="9219" width="0" style="2" hidden="1" customWidth="1"/>
    <col min="9220" max="9220" width="14.42578125" style="2" bestFit="1" customWidth="1"/>
    <col min="9221" max="9470" width="11.42578125" style="2"/>
    <col min="9471" max="9471" width="12" style="2" bestFit="1" customWidth="1"/>
    <col min="9472" max="9472" width="61.85546875" style="2" customWidth="1"/>
    <col min="9473" max="9473" width="15.85546875" style="2" bestFit="1" customWidth="1"/>
    <col min="9474" max="9474" width="14" style="2" bestFit="1" customWidth="1"/>
    <col min="9475" max="9475" width="0" style="2" hidden="1" customWidth="1"/>
    <col min="9476" max="9476" width="14.42578125" style="2" bestFit="1" customWidth="1"/>
    <col min="9477" max="9726" width="11.42578125" style="2"/>
    <col min="9727" max="9727" width="12" style="2" bestFit="1" customWidth="1"/>
    <col min="9728" max="9728" width="61.85546875" style="2" customWidth="1"/>
    <col min="9729" max="9729" width="15.85546875" style="2" bestFit="1" customWidth="1"/>
    <col min="9730" max="9730" width="14" style="2" bestFit="1" customWidth="1"/>
    <col min="9731" max="9731" width="0" style="2" hidden="1" customWidth="1"/>
    <col min="9732" max="9732" width="14.42578125" style="2" bestFit="1" customWidth="1"/>
    <col min="9733" max="9982" width="11.42578125" style="2"/>
    <col min="9983" max="9983" width="12" style="2" bestFit="1" customWidth="1"/>
    <col min="9984" max="9984" width="61.85546875" style="2" customWidth="1"/>
    <col min="9985" max="9985" width="15.85546875" style="2" bestFit="1" customWidth="1"/>
    <col min="9986" max="9986" width="14" style="2" bestFit="1" customWidth="1"/>
    <col min="9987" max="9987" width="0" style="2" hidden="1" customWidth="1"/>
    <col min="9988" max="9988" width="14.42578125" style="2" bestFit="1" customWidth="1"/>
    <col min="9989" max="10238" width="11.42578125" style="2"/>
    <col min="10239" max="10239" width="12" style="2" bestFit="1" customWidth="1"/>
    <col min="10240" max="10240" width="61.85546875" style="2" customWidth="1"/>
    <col min="10241" max="10241" width="15.85546875" style="2" bestFit="1" customWidth="1"/>
    <col min="10242" max="10242" width="14" style="2" bestFit="1" customWidth="1"/>
    <col min="10243" max="10243" width="0" style="2" hidden="1" customWidth="1"/>
    <col min="10244" max="10244" width="14.42578125" style="2" bestFit="1" customWidth="1"/>
    <col min="10245" max="10494" width="11.42578125" style="2"/>
    <col min="10495" max="10495" width="12" style="2" bestFit="1" customWidth="1"/>
    <col min="10496" max="10496" width="61.85546875" style="2" customWidth="1"/>
    <col min="10497" max="10497" width="15.85546875" style="2" bestFit="1" customWidth="1"/>
    <col min="10498" max="10498" width="14" style="2" bestFit="1" customWidth="1"/>
    <col min="10499" max="10499" width="0" style="2" hidden="1" customWidth="1"/>
    <col min="10500" max="10500" width="14.42578125" style="2" bestFit="1" customWidth="1"/>
    <col min="10501" max="10750" width="11.42578125" style="2"/>
    <col min="10751" max="10751" width="12" style="2" bestFit="1" customWidth="1"/>
    <col min="10752" max="10752" width="61.85546875" style="2" customWidth="1"/>
    <col min="10753" max="10753" width="15.85546875" style="2" bestFit="1" customWidth="1"/>
    <col min="10754" max="10754" width="14" style="2" bestFit="1" customWidth="1"/>
    <col min="10755" max="10755" width="0" style="2" hidden="1" customWidth="1"/>
    <col min="10756" max="10756" width="14.42578125" style="2" bestFit="1" customWidth="1"/>
    <col min="10757" max="11006" width="11.42578125" style="2"/>
    <col min="11007" max="11007" width="12" style="2" bestFit="1" customWidth="1"/>
    <col min="11008" max="11008" width="61.85546875" style="2" customWidth="1"/>
    <col min="11009" max="11009" width="15.85546875" style="2" bestFit="1" customWidth="1"/>
    <col min="11010" max="11010" width="14" style="2" bestFit="1" customWidth="1"/>
    <col min="11011" max="11011" width="0" style="2" hidden="1" customWidth="1"/>
    <col min="11012" max="11012" width="14.42578125" style="2" bestFit="1" customWidth="1"/>
    <col min="11013" max="11262" width="11.42578125" style="2"/>
    <col min="11263" max="11263" width="12" style="2" bestFit="1" customWidth="1"/>
    <col min="11264" max="11264" width="61.85546875" style="2" customWidth="1"/>
    <col min="11265" max="11265" width="15.85546875" style="2" bestFit="1" customWidth="1"/>
    <col min="11266" max="11266" width="14" style="2" bestFit="1" customWidth="1"/>
    <col min="11267" max="11267" width="0" style="2" hidden="1" customWidth="1"/>
    <col min="11268" max="11268" width="14.42578125" style="2" bestFit="1" customWidth="1"/>
    <col min="11269" max="11518" width="11.42578125" style="2"/>
    <col min="11519" max="11519" width="12" style="2" bestFit="1" customWidth="1"/>
    <col min="11520" max="11520" width="61.85546875" style="2" customWidth="1"/>
    <col min="11521" max="11521" width="15.85546875" style="2" bestFit="1" customWidth="1"/>
    <col min="11522" max="11522" width="14" style="2" bestFit="1" customWidth="1"/>
    <col min="11523" max="11523" width="0" style="2" hidden="1" customWidth="1"/>
    <col min="11524" max="11524" width="14.42578125" style="2" bestFit="1" customWidth="1"/>
    <col min="11525" max="11774" width="11.42578125" style="2"/>
    <col min="11775" max="11775" width="12" style="2" bestFit="1" customWidth="1"/>
    <col min="11776" max="11776" width="61.85546875" style="2" customWidth="1"/>
    <col min="11777" max="11777" width="15.85546875" style="2" bestFit="1" customWidth="1"/>
    <col min="11778" max="11778" width="14" style="2" bestFit="1" customWidth="1"/>
    <col min="11779" max="11779" width="0" style="2" hidden="1" customWidth="1"/>
    <col min="11780" max="11780" width="14.42578125" style="2" bestFit="1" customWidth="1"/>
    <col min="11781" max="12030" width="11.42578125" style="2"/>
    <col min="12031" max="12031" width="12" style="2" bestFit="1" customWidth="1"/>
    <col min="12032" max="12032" width="61.85546875" style="2" customWidth="1"/>
    <col min="12033" max="12033" width="15.85546875" style="2" bestFit="1" customWidth="1"/>
    <col min="12034" max="12034" width="14" style="2" bestFit="1" customWidth="1"/>
    <col min="12035" max="12035" width="0" style="2" hidden="1" customWidth="1"/>
    <col min="12036" max="12036" width="14.42578125" style="2" bestFit="1" customWidth="1"/>
    <col min="12037" max="12286" width="11.42578125" style="2"/>
    <col min="12287" max="12287" width="12" style="2" bestFit="1" customWidth="1"/>
    <col min="12288" max="12288" width="61.85546875" style="2" customWidth="1"/>
    <col min="12289" max="12289" width="15.85546875" style="2" bestFit="1" customWidth="1"/>
    <col min="12290" max="12290" width="14" style="2" bestFit="1" customWidth="1"/>
    <col min="12291" max="12291" width="0" style="2" hidden="1" customWidth="1"/>
    <col min="12292" max="12292" width="14.42578125" style="2" bestFit="1" customWidth="1"/>
    <col min="12293" max="12542" width="11.42578125" style="2"/>
    <col min="12543" max="12543" width="12" style="2" bestFit="1" customWidth="1"/>
    <col min="12544" max="12544" width="61.85546875" style="2" customWidth="1"/>
    <col min="12545" max="12545" width="15.85546875" style="2" bestFit="1" customWidth="1"/>
    <col min="12546" max="12546" width="14" style="2" bestFit="1" customWidth="1"/>
    <col min="12547" max="12547" width="0" style="2" hidden="1" customWidth="1"/>
    <col min="12548" max="12548" width="14.42578125" style="2" bestFit="1" customWidth="1"/>
    <col min="12549" max="12798" width="11.42578125" style="2"/>
    <col min="12799" max="12799" width="12" style="2" bestFit="1" customWidth="1"/>
    <col min="12800" max="12800" width="61.85546875" style="2" customWidth="1"/>
    <col min="12801" max="12801" width="15.85546875" style="2" bestFit="1" customWidth="1"/>
    <col min="12802" max="12802" width="14" style="2" bestFit="1" customWidth="1"/>
    <col min="12803" max="12803" width="0" style="2" hidden="1" customWidth="1"/>
    <col min="12804" max="12804" width="14.42578125" style="2" bestFit="1" customWidth="1"/>
    <col min="12805" max="13054" width="11.42578125" style="2"/>
    <col min="13055" max="13055" width="12" style="2" bestFit="1" customWidth="1"/>
    <col min="13056" max="13056" width="61.85546875" style="2" customWidth="1"/>
    <col min="13057" max="13057" width="15.85546875" style="2" bestFit="1" customWidth="1"/>
    <col min="13058" max="13058" width="14" style="2" bestFit="1" customWidth="1"/>
    <col min="13059" max="13059" width="0" style="2" hidden="1" customWidth="1"/>
    <col min="13060" max="13060" width="14.42578125" style="2" bestFit="1" customWidth="1"/>
    <col min="13061" max="13310" width="11.42578125" style="2"/>
    <col min="13311" max="13311" width="12" style="2" bestFit="1" customWidth="1"/>
    <col min="13312" max="13312" width="61.85546875" style="2" customWidth="1"/>
    <col min="13313" max="13313" width="15.85546875" style="2" bestFit="1" customWidth="1"/>
    <col min="13314" max="13314" width="14" style="2" bestFit="1" customWidth="1"/>
    <col min="13315" max="13315" width="0" style="2" hidden="1" customWidth="1"/>
    <col min="13316" max="13316" width="14.42578125" style="2" bestFit="1" customWidth="1"/>
    <col min="13317" max="13566" width="11.42578125" style="2"/>
    <col min="13567" max="13567" width="12" style="2" bestFit="1" customWidth="1"/>
    <col min="13568" max="13568" width="61.85546875" style="2" customWidth="1"/>
    <col min="13569" max="13569" width="15.85546875" style="2" bestFit="1" customWidth="1"/>
    <col min="13570" max="13570" width="14" style="2" bestFit="1" customWidth="1"/>
    <col min="13571" max="13571" width="0" style="2" hidden="1" customWidth="1"/>
    <col min="13572" max="13572" width="14.42578125" style="2" bestFit="1" customWidth="1"/>
    <col min="13573" max="13822" width="11.42578125" style="2"/>
    <col min="13823" max="13823" width="12" style="2" bestFit="1" customWidth="1"/>
    <col min="13824" max="13824" width="61.85546875" style="2" customWidth="1"/>
    <col min="13825" max="13825" width="15.85546875" style="2" bestFit="1" customWidth="1"/>
    <col min="13826" max="13826" width="14" style="2" bestFit="1" customWidth="1"/>
    <col min="13827" max="13827" width="0" style="2" hidden="1" customWidth="1"/>
    <col min="13828" max="13828" width="14.42578125" style="2" bestFit="1" customWidth="1"/>
    <col min="13829" max="14078" width="11.42578125" style="2"/>
    <col min="14079" max="14079" width="12" style="2" bestFit="1" customWidth="1"/>
    <col min="14080" max="14080" width="61.85546875" style="2" customWidth="1"/>
    <col min="14081" max="14081" width="15.85546875" style="2" bestFit="1" customWidth="1"/>
    <col min="14082" max="14082" width="14" style="2" bestFit="1" customWidth="1"/>
    <col min="14083" max="14083" width="0" style="2" hidden="1" customWidth="1"/>
    <col min="14084" max="14084" width="14.42578125" style="2" bestFit="1" customWidth="1"/>
    <col min="14085" max="14334" width="11.42578125" style="2"/>
    <col min="14335" max="14335" width="12" style="2" bestFit="1" customWidth="1"/>
    <col min="14336" max="14336" width="61.85546875" style="2" customWidth="1"/>
    <col min="14337" max="14337" width="15.85546875" style="2" bestFit="1" customWidth="1"/>
    <col min="14338" max="14338" width="14" style="2" bestFit="1" customWidth="1"/>
    <col min="14339" max="14339" width="0" style="2" hidden="1" customWidth="1"/>
    <col min="14340" max="14340" width="14.42578125" style="2" bestFit="1" customWidth="1"/>
    <col min="14341" max="14590" width="11.42578125" style="2"/>
    <col min="14591" max="14591" width="12" style="2" bestFit="1" customWidth="1"/>
    <col min="14592" max="14592" width="61.85546875" style="2" customWidth="1"/>
    <col min="14593" max="14593" width="15.85546875" style="2" bestFit="1" customWidth="1"/>
    <col min="14594" max="14594" width="14" style="2" bestFit="1" customWidth="1"/>
    <col min="14595" max="14595" width="0" style="2" hidden="1" customWidth="1"/>
    <col min="14596" max="14596" width="14.42578125" style="2" bestFit="1" customWidth="1"/>
    <col min="14597" max="14846" width="11.42578125" style="2"/>
    <col min="14847" max="14847" width="12" style="2" bestFit="1" customWidth="1"/>
    <col min="14848" max="14848" width="61.85546875" style="2" customWidth="1"/>
    <col min="14849" max="14849" width="15.85546875" style="2" bestFit="1" customWidth="1"/>
    <col min="14850" max="14850" width="14" style="2" bestFit="1" customWidth="1"/>
    <col min="14851" max="14851" width="0" style="2" hidden="1" customWidth="1"/>
    <col min="14852" max="14852" width="14.42578125" style="2" bestFit="1" customWidth="1"/>
    <col min="14853" max="15102" width="11.42578125" style="2"/>
    <col min="15103" max="15103" width="12" style="2" bestFit="1" customWidth="1"/>
    <col min="15104" max="15104" width="61.85546875" style="2" customWidth="1"/>
    <col min="15105" max="15105" width="15.85546875" style="2" bestFit="1" customWidth="1"/>
    <col min="15106" max="15106" width="14" style="2" bestFit="1" customWidth="1"/>
    <col min="15107" max="15107" width="0" style="2" hidden="1" customWidth="1"/>
    <col min="15108" max="15108" width="14.42578125" style="2" bestFit="1" customWidth="1"/>
    <col min="15109" max="15358" width="11.42578125" style="2"/>
    <col min="15359" max="15359" width="12" style="2" bestFit="1" customWidth="1"/>
    <col min="15360" max="15360" width="61.85546875" style="2" customWidth="1"/>
    <col min="15361" max="15361" width="15.85546875" style="2" bestFit="1" customWidth="1"/>
    <col min="15362" max="15362" width="14" style="2" bestFit="1" customWidth="1"/>
    <col min="15363" max="15363" width="0" style="2" hidden="1" customWidth="1"/>
    <col min="15364" max="15364" width="14.42578125" style="2" bestFit="1" customWidth="1"/>
    <col min="15365" max="15614" width="11.42578125" style="2"/>
    <col min="15615" max="15615" width="12" style="2" bestFit="1" customWidth="1"/>
    <col min="15616" max="15616" width="61.85546875" style="2" customWidth="1"/>
    <col min="15617" max="15617" width="15.85546875" style="2" bestFit="1" customWidth="1"/>
    <col min="15618" max="15618" width="14" style="2" bestFit="1" customWidth="1"/>
    <col min="15619" max="15619" width="0" style="2" hidden="1" customWidth="1"/>
    <col min="15620" max="15620" width="14.42578125" style="2" bestFit="1" customWidth="1"/>
    <col min="15621" max="15870" width="11.42578125" style="2"/>
    <col min="15871" max="15871" width="12" style="2" bestFit="1" customWidth="1"/>
    <col min="15872" max="15872" width="61.85546875" style="2" customWidth="1"/>
    <col min="15873" max="15873" width="15.85546875" style="2" bestFit="1" customWidth="1"/>
    <col min="15874" max="15874" width="14" style="2" bestFit="1" customWidth="1"/>
    <col min="15875" max="15875" width="0" style="2" hidden="1" customWidth="1"/>
    <col min="15876" max="15876" width="14.42578125" style="2" bestFit="1" customWidth="1"/>
    <col min="15877" max="16126" width="11.42578125" style="2"/>
    <col min="16127" max="16127" width="12" style="2" bestFit="1" customWidth="1"/>
    <col min="16128" max="16128" width="61.85546875" style="2" customWidth="1"/>
    <col min="16129" max="16129" width="15.85546875" style="2" bestFit="1" customWidth="1"/>
    <col min="16130" max="16130" width="14" style="2" bestFit="1" customWidth="1"/>
    <col min="16131" max="16131" width="0" style="2" hidden="1" customWidth="1"/>
    <col min="16132" max="16132" width="14.42578125" style="2" bestFit="1" customWidth="1"/>
    <col min="16133" max="16384" width="11.42578125" style="2"/>
  </cols>
  <sheetData>
    <row r="4" spans="1:33" ht="30.75" customHeight="1" x14ac:dyDescent="0.25">
      <c r="A4" s="56"/>
      <c r="B4" s="56"/>
      <c r="C4" s="5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 ht="30.75" customHeight="1" x14ac:dyDescent="0.25">
      <c r="A5" s="3"/>
      <c r="B5" s="3"/>
      <c r="C5" s="3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22.5" customHeight="1" x14ac:dyDescent="0.35">
      <c r="A6" s="57" t="s">
        <v>0</v>
      </c>
      <c r="B6" s="57"/>
      <c r="C6" s="57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ht="22.5" customHeight="1" x14ac:dyDescent="0.35">
      <c r="A7" s="57" t="s">
        <v>1</v>
      </c>
      <c r="B7" s="57"/>
      <c r="C7" s="57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</row>
    <row r="8" spans="1:33" ht="22.5" customHeight="1" x14ac:dyDescent="0.3">
      <c r="A8" s="4"/>
      <c r="B8" s="4"/>
      <c r="C8" s="4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</row>
    <row r="9" spans="1:33" ht="22.5" customHeight="1" x14ac:dyDescent="0.25">
      <c r="A9" s="55" t="s">
        <v>2</v>
      </c>
      <c r="B9" s="55"/>
      <c r="C9" s="5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3" ht="22.5" customHeight="1" x14ac:dyDescent="0.2">
      <c r="A10" s="5" t="s">
        <v>3</v>
      </c>
      <c r="B10" s="5" t="s">
        <v>4</v>
      </c>
      <c r="C10" s="5" t="s">
        <v>5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</row>
    <row r="11" spans="1:33" x14ac:dyDescent="0.2">
      <c r="A11" s="6"/>
      <c r="B11" s="6" t="s">
        <v>6</v>
      </c>
      <c r="C11" s="6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</row>
    <row r="12" spans="1:33" x14ac:dyDescent="0.2">
      <c r="A12" s="7">
        <v>4001010000</v>
      </c>
      <c r="B12" s="8" t="s">
        <v>7</v>
      </c>
      <c r="C12" s="9">
        <f>+'[1]INGRESOS ORDINARIOS'!E45+400000</f>
        <v>713764060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</row>
    <row r="13" spans="1:33" x14ac:dyDescent="0.2">
      <c r="A13" s="7">
        <v>4005010000</v>
      </c>
      <c r="B13" s="8" t="s">
        <v>8</v>
      </c>
      <c r="C13" s="9">
        <f>+'[1]INGRESOS ORDINARIOS'!E58</f>
        <v>35000000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</row>
    <row r="14" spans="1:33" x14ac:dyDescent="0.2">
      <c r="A14" s="7">
        <v>4005020000</v>
      </c>
      <c r="B14" s="10" t="s">
        <v>9</v>
      </c>
      <c r="C14" s="9">
        <f>+'[1]INGRESOS ORDINARIOS'!C64</f>
        <v>1616360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</row>
    <row r="15" spans="1:33" x14ac:dyDescent="0.2">
      <c r="A15" s="7">
        <v>4005030300</v>
      </c>
      <c r="B15" s="10" t="s">
        <v>10</v>
      </c>
      <c r="C15" s="9">
        <f>+'[1]INGRESOS ORDINARIOS'!C70</f>
        <v>4573980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</row>
    <row r="16" spans="1:33" x14ac:dyDescent="0.2">
      <c r="A16" s="7">
        <v>4005030400</v>
      </c>
      <c r="B16" s="10" t="s">
        <v>11</v>
      </c>
      <c r="C16" s="9">
        <f>+'[1]INGRESOS ORDINARIOS'!C76</f>
        <v>4356980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</row>
    <row r="17" spans="1:33" x14ac:dyDescent="0.2">
      <c r="A17" s="7">
        <v>4005030100</v>
      </c>
      <c r="B17" s="10" t="s">
        <v>12</v>
      </c>
      <c r="C17" s="9">
        <f>+'[1]INGRESOS ORDINARIOS'!C82</f>
        <v>93861855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</row>
    <row r="18" spans="1:33" x14ac:dyDescent="0.2">
      <c r="A18" s="7">
        <v>4005031200</v>
      </c>
      <c r="B18" s="10" t="s">
        <v>13</v>
      </c>
      <c r="C18" s="9">
        <f>+'[1]INGRESOS ORDINARIOS'!C88</f>
        <v>2594400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</row>
    <row r="19" spans="1:33" x14ac:dyDescent="0.2">
      <c r="A19" s="7">
        <v>4005030800</v>
      </c>
      <c r="B19" s="10" t="s">
        <v>14</v>
      </c>
      <c r="C19" s="11">
        <v>90000000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1:33" x14ac:dyDescent="0.2">
      <c r="A20" s="7">
        <v>4005031600</v>
      </c>
      <c r="B20" s="10" t="s">
        <v>15</v>
      </c>
      <c r="C20" s="9">
        <f>+'[1]INGRESOS ORDINARIOS'!C105</f>
        <v>10548016.4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x14ac:dyDescent="0.2">
      <c r="A21" s="7">
        <v>4005031300</v>
      </c>
      <c r="B21" s="10" t="s">
        <v>16</v>
      </c>
      <c r="C21" s="9">
        <f>+'[1]INGRESOS ORDINARIOS'!C115</f>
        <v>38370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1:33" x14ac:dyDescent="0.2">
      <c r="A22" s="7">
        <v>4005031500</v>
      </c>
      <c r="B22" s="10" t="s">
        <v>17</v>
      </c>
      <c r="C22" s="9">
        <f>+'[1]INGRESOS ORDINARIOS'!C123</f>
        <v>576000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1:33" x14ac:dyDescent="0.2">
      <c r="A23" s="7">
        <v>4005031800</v>
      </c>
      <c r="B23" s="10" t="s">
        <v>18</v>
      </c>
      <c r="C23" s="9">
        <f>+'[1]INGRESOS ORDINARIOS'!C135</f>
        <v>2477960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1:33" x14ac:dyDescent="0.2">
      <c r="A24" s="7">
        <v>4005091900</v>
      </c>
      <c r="B24" s="10" t="s">
        <v>19</v>
      </c>
      <c r="C24" s="9">
        <v>33000000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1:33" x14ac:dyDescent="0.2">
      <c r="A25" s="7">
        <v>4050920000</v>
      </c>
      <c r="B25" s="10" t="s">
        <v>20</v>
      </c>
      <c r="C25" s="9">
        <v>17550000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1:33" x14ac:dyDescent="0.2">
      <c r="A26" s="7">
        <v>4050922100</v>
      </c>
      <c r="B26" s="10" t="s">
        <v>21</v>
      </c>
      <c r="C26" s="9">
        <v>30000000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1:33" x14ac:dyDescent="0.2">
      <c r="A27" s="7">
        <v>4050222000</v>
      </c>
      <c r="B27" s="12" t="s">
        <v>22</v>
      </c>
      <c r="C27" s="13">
        <v>15000000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1:33" x14ac:dyDescent="0.2">
      <c r="A28" s="6"/>
      <c r="B28" s="7" t="s">
        <v>23</v>
      </c>
      <c r="C28" s="14">
        <f>SUM(C12:C27)</f>
        <v>1054957981.4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1:33" x14ac:dyDescent="0.2">
      <c r="A29" s="6"/>
      <c r="B29" s="6"/>
      <c r="C29" s="15"/>
      <c r="D29" s="1"/>
      <c r="E29" s="1"/>
      <c r="F29" s="16">
        <f>+SUM(C29:E29)</f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x14ac:dyDescent="0.2">
      <c r="A30" s="6"/>
      <c r="B30" s="6" t="s">
        <v>24</v>
      </c>
      <c r="C30" s="17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</row>
    <row r="31" spans="1:33" x14ac:dyDescent="0.2">
      <c r="A31" s="7">
        <v>4006020000</v>
      </c>
      <c r="B31" s="8" t="s">
        <v>25</v>
      </c>
      <c r="C31" s="9">
        <f>+'[1]OTROS INGRESOS '!C16</f>
        <v>1008453.44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</row>
    <row r="32" spans="1:33" x14ac:dyDescent="0.2">
      <c r="A32" s="7">
        <v>4006010000</v>
      </c>
      <c r="B32" s="8" t="s">
        <v>26</v>
      </c>
      <c r="C32" s="9">
        <f>+'[1]OTROS INGRESOS '!C22</f>
        <v>1121781.53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33" spans="1:33" x14ac:dyDescent="0.2">
      <c r="A33" s="6"/>
      <c r="B33" s="7" t="s">
        <v>27</v>
      </c>
      <c r="C33" s="18">
        <f>SUM(C31:C32)</f>
        <v>2130234.9699999997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</row>
    <row r="34" spans="1:33" ht="12.75" thickBot="1" x14ac:dyDescent="0.25">
      <c r="A34" s="6"/>
      <c r="B34" s="19" t="s">
        <v>28</v>
      </c>
      <c r="C34" s="20">
        <f>+C33+C28</f>
        <v>1057088216.37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</row>
    <row r="35" spans="1:33" ht="12.75" thickTop="1" x14ac:dyDescent="0.2">
      <c r="A35" s="6"/>
      <c r="B35" s="6"/>
      <c r="C35" s="15" t="s">
        <v>29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</row>
    <row r="36" spans="1:33" x14ac:dyDescent="0.2">
      <c r="A36" s="6"/>
      <c r="B36" s="6"/>
      <c r="C36" s="15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</row>
    <row r="37" spans="1:33" x14ac:dyDescent="0.2">
      <c r="A37" s="6"/>
      <c r="B37" s="6"/>
      <c r="C37" s="15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</row>
    <row r="38" spans="1:33" x14ac:dyDescent="0.2">
      <c r="A38" s="6"/>
      <c r="B38" s="6"/>
      <c r="C38" s="15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</row>
    <row r="39" spans="1:33" ht="18.75" customHeight="1" x14ac:dyDescent="0.25">
      <c r="A39" s="55" t="s">
        <v>30</v>
      </c>
      <c r="B39" s="55"/>
      <c r="C39" s="55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</row>
    <row r="40" spans="1:33" ht="22.5" customHeight="1" x14ac:dyDescent="0.2">
      <c r="A40" s="5" t="s">
        <v>3</v>
      </c>
      <c r="B40" s="5" t="s">
        <v>4</v>
      </c>
      <c r="C40" s="5" t="s">
        <v>5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</row>
    <row r="41" spans="1:33" ht="18.75" customHeight="1" x14ac:dyDescent="0.2">
      <c r="A41" s="6"/>
      <c r="B41" s="21" t="s">
        <v>31</v>
      </c>
      <c r="C41" s="15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</row>
    <row r="42" spans="1:33" x14ac:dyDescent="0.2">
      <c r="A42" s="7">
        <v>5001010000</v>
      </c>
      <c r="B42" s="8" t="s">
        <v>8</v>
      </c>
      <c r="C42" s="9">
        <f>+C13</f>
        <v>35000000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33" x14ac:dyDescent="0.2">
      <c r="A43" s="7">
        <v>5001020000</v>
      </c>
      <c r="B43" s="8" t="s">
        <v>32</v>
      </c>
      <c r="C43" s="9">
        <v>11500000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33" x14ac:dyDescent="0.2">
      <c r="A44" s="7">
        <v>5001090000</v>
      </c>
      <c r="B44" s="8" t="s">
        <v>15</v>
      </c>
      <c r="C44" s="9">
        <f>+'[1]COSTO DE INGRESOS ADMINIOSTRATI'!C42</f>
        <v>7200000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</row>
    <row r="45" spans="1:33" x14ac:dyDescent="0.2">
      <c r="A45" s="7">
        <v>5001050000</v>
      </c>
      <c r="B45" s="10" t="s">
        <v>33</v>
      </c>
      <c r="C45" s="1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</row>
    <row r="46" spans="1:33" x14ac:dyDescent="0.2">
      <c r="A46" s="6"/>
      <c r="B46" s="22" t="s">
        <v>34</v>
      </c>
      <c r="C46" s="11">
        <v>90000000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</row>
    <row r="47" spans="1:33" x14ac:dyDescent="0.2">
      <c r="A47" s="6"/>
      <c r="B47" s="23" t="s">
        <v>35</v>
      </c>
      <c r="C47" s="24">
        <v>20000000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</row>
    <row r="48" spans="1:33" x14ac:dyDescent="0.2">
      <c r="A48" s="6"/>
      <c r="B48" s="23" t="s">
        <v>36</v>
      </c>
      <c r="C48" s="24">
        <f>20000000-3000000</f>
        <v>17000000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</row>
    <row r="49" spans="1:33" x14ac:dyDescent="0.2">
      <c r="A49" s="6"/>
      <c r="B49" s="22" t="s">
        <v>37</v>
      </c>
      <c r="C49" s="11">
        <f>+'[1]COSTO DE INGRESOS ADMINIOSTRATI'!C62</f>
        <v>40000000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</row>
    <row r="50" spans="1:33" x14ac:dyDescent="0.2">
      <c r="A50" s="6"/>
      <c r="B50" s="22" t="s">
        <v>38</v>
      </c>
      <c r="C50" s="11">
        <v>33000000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</row>
    <row r="51" spans="1:33" x14ac:dyDescent="0.2">
      <c r="A51" s="6"/>
      <c r="B51" s="22" t="s">
        <v>39</v>
      </c>
      <c r="C51" s="9">
        <v>17550000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</row>
    <row r="52" spans="1:33" x14ac:dyDescent="0.2">
      <c r="A52" s="6"/>
      <c r="B52" s="7" t="s">
        <v>40</v>
      </c>
      <c r="C52" s="14">
        <f>SUM(C42:C51)</f>
        <v>271250000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</row>
    <row r="53" spans="1:33" x14ac:dyDescent="0.2">
      <c r="A53" s="6"/>
      <c r="B53" s="6"/>
      <c r="C53" s="1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</row>
    <row r="54" spans="1:33" x14ac:dyDescent="0.2">
      <c r="A54" s="6"/>
      <c r="B54" s="6" t="s">
        <v>41</v>
      </c>
      <c r="C54" s="2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</row>
    <row r="55" spans="1:33" x14ac:dyDescent="0.2">
      <c r="A55" s="7">
        <v>6002010000</v>
      </c>
      <c r="B55" s="8" t="s">
        <v>42</v>
      </c>
      <c r="C55" s="11">
        <f>+'[1]PROGRAMAS ADMINISTRACIÓN '!D60</f>
        <v>263347467.20000002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</row>
    <row r="56" spans="1:33" x14ac:dyDescent="0.2">
      <c r="A56" s="7">
        <v>6002020000</v>
      </c>
      <c r="B56" s="8" t="s">
        <v>43</v>
      </c>
      <c r="C56" s="11">
        <f>+'[1]PROGRAMAS ADMINISTRACIÓN '!D76</f>
        <v>93936041.55024001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</row>
    <row r="57" spans="1:33" x14ac:dyDescent="0.2">
      <c r="A57" s="7">
        <v>6002020100</v>
      </c>
      <c r="B57" s="26" t="s">
        <v>44</v>
      </c>
      <c r="C57" s="11">
        <f>+'[1]PROGRAMAS ADMINISTRACIÓN '!D92</f>
        <v>4000000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</row>
    <row r="58" spans="1:33" x14ac:dyDescent="0.2">
      <c r="A58" s="7">
        <v>6002030200</v>
      </c>
      <c r="B58" s="8" t="s">
        <v>45</v>
      </c>
      <c r="C58" s="11">
        <f>+'[1]PROGRAMAS ADMINISTRACIÓN '!D107</f>
        <v>21945622.266666669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x14ac:dyDescent="0.2">
      <c r="A59" s="7">
        <v>6002050100</v>
      </c>
      <c r="B59" s="8" t="s">
        <v>46</v>
      </c>
      <c r="C59" s="11">
        <f>+'[1]PROGRAMAS ADMINISTRACIÓN '!C119</f>
        <v>3390006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x14ac:dyDescent="0.2">
      <c r="A60" s="7">
        <v>6002050200</v>
      </c>
      <c r="B60" s="8" t="s">
        <v>47</v>
      </c>
      <c r="C60" s="11">
        <f>+'[1]PROGRAMAS ADMINISTRACIÓN '!C135</f>
        <v>8000000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x14ac:dyDescent="0.2">
      <c r="A61" s="7">
        <v>6002050300</v>
      </c>
      <c r="B61" s="8" t="s">
        <v>48</v>
      </c>
      <c r="C61" s="11">
        <f>+'[1]PROGRAMAS ADMINISTRACIÓN '!K51</f>
        <v>2416355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x14ac:dyDescent="0.2">
      <c r="A62" s="7">
        <v>6002050400</v>
      </c>
      <c r="B62" s="8" t="s">
        <v>49</v>
      </c>
      <c r="C62" s="11">
        <f>+'[1]PROGRAMAS ADMINISTRACIÓN '!K75</f>
        <v>6000000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x14ac:dyDescent="0.2">
      <c r="A63" s="7">
        <v>6002060000</v>
      </c>
      <c r="B63" s="8" t="s">
        <v>50</v>
      </c>
      <c r="C63" s="11">
        <f>+'[1]PROGRAMAS ADMINISTRACIÓN '!K89</f>
        <v>1143262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x14ac:dyDescent="0.2">
      <c r="A64" s="7">
        <v>6002080100</v>
      </c>
      <c r="B64" s="8" t="s">
        <v>51</v>
      </c>
      <c r="C64" s="11">
        <f>+'[1]PROGRAMAS ADMINISTRACIÓN '!K104</f>
        <v>1600000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x14ac:dyDescent="0.2">
      <c r="A65" s="7">
        <v>6002080200</v>
      </c>
      <c r="B65" s="8" t="s">
        <v>52</v>
      </c>
      <c r="C65" s="11">
        <f>+'[1]PROGRAMAS ADMINISTRACIÓN '!K119</f>
        <v>1200000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x14ac:dyDescent="0.2">
      <c r="A66" s="7">
        <v>6002080300</v>
      </c>
      <c r="B66" s="8" t="s">
        <v>53</v>
      </c>
      <c r="C66" s="11">
        <f>+'[1]PROGRAMAS ADMINISTRACIÓN '!K135</f>
        <v>60000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x14ac:dyDescent="0.2">
      <c r="A67" s="7">
        <v>6002080600</v>
      </c>
      <c r="B67" s="8" t="s">
        <v>54</v>
      </c>
      <c r="C67" s="11">
        <f>+'[1]PROGRAMAS ADMINISTRACIÓN '!S51</f>
        <v>150000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x14ac:dyDescent="0.2">
      <c r="A68" s="7">
        <v>6002080900</v>
      </c>
      <c r="B68" s="8" t="s">
        <v>55</v>
      </c>
      <c r="C68" s="11">
        <f>+'[1]PROGRAMAS ADMINISTRACIÓN '!S74</f>
        <v>150000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x14ac:dyDescent="0.2">
      <c r="A69" s="7">
        <v>6001081000</v>
      </c>
      <c r="B69" s="8" t="s">
        <v>56</v>
      </c>
      <c r="C69" s="11">
        <f>+'[1]PROGRAMAS ADMINISTRACIÓN '!S89</f>
        <v>250000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x14ac:dyDescent="0.2">
      <c r="A70" s="7">
        <v>6002090000</v>
      </c>
      <c r="B70" s="8" t="s">
        <v>57</v>
      </c>
      <c r="C70" s="11">
        <f>+'[1]PROGRAMAS ADMINISTRACIÓN '!S104</f>
        <v>7063525.3700000001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x14ac:dyDescent="0.2">
      <c r="A71" s="7">
        <v>6002100000</v>
      </c>
      <c r="B71" s="8" t="s">
        <v>58</v>
      </c>
      <c r="C71" s="11">
        <f>+'[1]PROGRAMAS ADMINISTRACIÓN '!S119</f>
        <v>25000000</v>
      </c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x14ac:dyDescent="0.2">
      <c r="A72" s="7">
        <v>6002110000</v>
      </c>
      <c r="B72" s="8" t="s">
        <v>59</v>
      </c>
      <c r="C72" s="11">
        <f>+'[1]PROGRAMAS ADMINISTRACIÓN '!S135</f>
        <v>1323355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x14ac:dyDescent="0.2">
      <c r="A73" s="7">
        <v>6002120000</v>
      </c>
      <c r="B73" s="8" t="s">
        <v>60</v>
      </c>
      <c r="C73" s="11">
        <f>+'[1]PROGRAMAS ADMINISTRACIÓN '!Z55</f>
        <v>2750000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x14ac:dyDescent="0.2">
      <c r="A74" s="7">
        <v>6002160000</v>
      </c>
      <c r="B74" s="8" t="s">
        <v>61</v>
      </c>
      <c r="C74" s="11">
        <f>+'[1]PROGRAMAS ADMINISTRACIÓN '!Z74</f>
        <v>10000000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x14ac:dyDescent="0.2">
      <c r="A75" s="7">
        <v>6002170200</v>
      </c>
      <c r="B75" s="8" t="s">
        <v>62</v>
      </c>
      <c r="C75" s="11">
        <f>+'[1]PROGRAMAS ADMINISTRACIÓN '!Z89</f>
        <v>1589259</v>
      </c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x14ac:dyDescent="0.2">
      <c r="A76" s="7">
        <v>6002170100</v>
      </c>
      <c r="B76" s="8" t="s">
        <v>63</v>
      </c>
      <c r="C76" s="11">
        <f>+'[1]PROGRAMAS ADMINISTRACIÓN '!Z104</f>
        <v>800000</v>
      </c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x14ac:dyDescent="0.2">
      <c r="A77" s="7">
        <v>6002040000</v>
      </c>
      <c r="B77" s="8" t="s">
        <v>64</v>
      </c>
      <c r="C77" s="11">
        <f>+'[1]PROGRAMAS ADMINISTRACIÓN '!Z119</f>
        <v>16000000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x14ac:dyDescent="0.2">
      <c r="A78" s="7">
        <v>6002180200</v>
      </c>
      <c r="B78" s="8" t="s">
        <v>65</v>
      </c>
      <c r="C78" s="11">
        <f>+'[1]PROGRAMAS ADMINISTRACIÓN '!Z135</f>
        <v>2000000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x14ac:dyDescent="0.2">
      <c r="A79" s="7">
        <v>6002150000</v>
      </c>
      <c r="B79" s="8" t="s">
        <v>66</v>
      </c>
      <c r="C79" s="11">
        <f>+'[1]PROGRAMAS ADMINISTRACIÓN '!AG51</f>
        <v>3000000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x14ac:dyDescent="0.2">
      <c r="A80" s="7">
        <v>6002180000</v>
      </c>
      <c r="B80" s="8" t="s">
        <v>67</v>
      </c>
      <c r="C80" s="11">
        <f>+'[1]PROGRAMAS ADMINISTRACIÓN '!AG74</f>
        <v>1500000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x14ac:dyDescent="0.2">
      <c r="A81" s="7">
        <v>6002180100</v>
      </c>
      <c r="B81" s="8" t="s">
        <v>68</v>
      </c>
      <c r="C81" s="11">
        <f>+'[1]PROGRAMAS ADMINISTRACIÓN '!AG89</f>
        <v>400000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x14ac:dyDescent="0.2">
      <c r="A82" s="7">
        <v>6002430000</v>
      </c>
      <c r="B82" s="8" t="s">
        <v>69</v>
      </c>
      <c r="C82" s="27">
        <v>550000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x14ac:dyDescent="0.2">
      <c r="A83" s="7">
        <v>6002440000</v>
      </c>
      <c r="B83" s="8" t="s">
        <v>70</v>
      </c>
      <c r="C83" s="11">
        <f>+'[1]PROGRAMAS ADMINISTRACIÓN '!AG119</f>
        <v>200000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x14ac:dyDescent="0.2">
      <c r="A84" s="7">
        <v>6002050600</v>
      </c>
      <c r="B84" s="8" t="s">
        <v>71</v>
      </c>
      <c r="C84" s="11">
        <f>+'[1]PROGRAMAS ADMINISTRACIÓN '!AG135</f>
        <v>2000000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x14ac:dyDescent="0.2">
      <c r="A85" s="7">
        <v>6002460000</v>
      </c>
      <c r="B85" s="8" t="s">
        <v>72</v>
      </c>
      <c r="C85" s="11">
        <f>+'[1]PROGRAMAS ADMINISTRACIÓN '!AF157</f>
        <v>500000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x14ac:dyDescent="0.2">
      <c r="A86" s="7">
        <v>6002470000</v>
      </c>
      <c r="B86" s="8" t="s">
        <v>73</v>
      </c>
      <c r="C86" s="11">
        <f>+'[1]PROGRAMAS ADMINISTRACIÓN '!AF158</f>
        <v>600000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x14ac:dyDescent="0.2">
      <c r="A87" s="7">
        <v>6002480000</v>
      </c>
      <c r="B87" s="8" t="s">
        <v>74</v>
      </c>
      <c r="C87" s="11">
        <f>+'[1]PROGRAMAS ADMINISTRACIÓN '!AF159</f>
        <v>3840000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x14ac:dyDescent="0.2">
      <c r="A88" s="7">
        <v>6002490000</v>
      </c>
      <c r="B88" s="8" t="s">
        <v>75</v>
      </c>
      <c r="C88" s="11">
        <f>+'[1]PROGRAMAS ADMINISTRACIÓN '!AF160</f>
        <v>600000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x14ac:dyDescent="0.2">
      <c r="A89" s="7">
        <v>6002500000</v>
      </c>
      <c r="B89" s="28" t="s">
        <v>76</v>
      </c>
      <c r="C89" s="29">
        <f>+'[1]PROGRAMAS ADMINISTRACIÓN '!AF161</f>
        <v>120000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x14ac:dyDescent="0.2">
      <c r="A90" s="7">
        <v>6002510000</v>
      </c>
      <c r="B90" s="8" t="s">
        <v>77</v>
      </c>
      <c r="C90" s="11">
        <f>+'[1]PROGRAMAS ADMINISTRACIÓN '!AF162</f>
        <v>65000000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x14ac:dyDescent="0.2">
      <c r="A91" s="7">
        <v>6002520000</v>
      </c>
      <c r="B91" s="30" t="s">
        <v>78</v>
      </c>
      <c r="C91" s="31">
        <f>+'[1]PROGRAMAS ADMINISTRACIÓN '!AF163</f>
        <v>8000000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x14ac:dyDescent="0.2">
      <c r="A92" s="7">
        <v>6002450000</v>
      </c>
      <c r="B92" s="8" t="s">
        <v>79</v>
      </c>
      <c r="C92" s="11">
        <v>1080000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x14ac:dyDescent="0.2">
      <c r="A93" s="6"/>
      <c r="B93" s="7" t="s">
        <v>80</v>
      </c>
      <c r="C93" s="32">
        <f>SUM(C55:C92)</f>
        <v>561504893.38690662</v>
      </c>
      <c r="D93" s="33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x14ac:dyDescent="0.2">
      <c r="A94" s="6"/>
      <c r="B94" s="6"/>
      <c r="C94" s="15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x14ac:dyDescent="0.2">
      <c r="A95" s="6"/>
      <c r="B95" s="6" t="s">
        <v>81</v>
      </c>
      <c r="C95" s="25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x14ac:dyDescent="0.2">
      <c r="A96" s="7">
        <v>6001040000</v>
      </c>
      <c r="B96" s="8" t="s">
        <v>82</v>
      </c>
      <c r="C96" s="11">
        <f>+'[1]PROGRAMA JUNTA DIRECTIVA'!D34</f>
        <v>12000000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x14ac:dyDescent="0.2">
      <c r="A97" s="7">
        <v>6001030100</v>
      </c>
      <c r="B97" s="8" t="s">
        <v>83</v>
      </c>
      <c r="C97" s="11">
        <f>+'[1]PROGRAMA JUNTA DIRECTIVA'!C44</f>
        <v>1500000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x14ac:dyDescent="0.2">
      <c r="A98" s="34">
        <v>6001200000</v>
      </c>
      <c r="B98" s="35" t="s">
        <v>84</v>
      </c>
      <c r="C98" s="24">
        <v>25000000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x14ac:dyDescent="0.2">
      <c r="A99" s="7">
        <v>6001090000</v>
      </c>
      <c r="B99" s="8" t="s">
        <v>85</v>
      </c>
      <c r="C99" s="11">
        <f>+'[1]PROGRAMA JUNTA DIRECTIVA'!D78</f>
        <v>1250000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x14ac:dyDescent="0.2">
      <c r="A100" s="7">
        <v>6001100000</v>
      </c>
      <c r="B100" s="8" t="s">
        <v>86</v>
      </c>
      <c r="C100" s="11">
        <f>+'[1]PROGRAMA JUNTA DIRECTIVA'!D93</f>
        <v>3000000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x14ac:dyDescent="0.2">
      <c r="A101" s="7">
        <v>6001110000</v>
      </c>
      <c r="B101" s="8" t="s">
        <v>87</v>
      </c>
      <c r="C101" s="11">
        <f>+'[1]PROGRAMA JUNTA DIRECTIVA'!D108</f>
        <v>4000000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x14ac:dyDescent="0.2">
      <c r="A102" s="7">
        <v>6001140000</v>
      </c>
      <c r="B102" s="8" t="s">
        <v>88</v>
      </c>
      <c r="C102" s="11">
        <f>+'[1]PROGRAMA JUNTA DIRECTIVA'!D123</f>
        <v>250000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x14ac:dyDescent="0.2">
      <c r="A103" s="7">
        <v>6001120000</v>
      </c>
      <c r="B103" s="8" t="s">
        <v>89</v>
      </c>
      <c r="C103" s="11">
        <f>+'[1]PROGRAMA JUNTA DIRECTIVA'!K33</f>
        <v>3000000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x14ac:dyDescent="0.2">
      <c r="A104" s="7">
        <v>6001160000</v>
      </c>
      <c r="B104" s="8" t="s">
        <v>90</v>
      </c>
      <c r="C104" s="11">
        <v>13000000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x14ac:dyDescent="0.2">
      <c r="A105" s="7">
        <v>6001170000</v>
      </c>
      <c r="B105" s="8" t="s">
        <v>91</v>
      </c>
      <c r="C105" s="11">
        <v>4500000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x14ac:dyDescent="0.2">
      <c r="A106" s="7">
        <v>6001180000</v>
      </c>
      <c r="B106" s="8" t="s">
        <v>92</v>
      </c>
      <c r="C106" s="11">
        <f>+'[1]PROGRAMA JUNTA DIRECTIVA'!K108</f>
        <v>1200000</v>
      </c>
    </row>
    <row r="107" spans="1:33" x14ac:dyDescent="0.2">
      <c r="A107" s="7">
        <v>6001190000</v>
      </c>
      <c r="B107" s="8" t="s">
        <v>93</v>
      </c>
      <c r="C107" s="11">
        <f>+'[1]PROGRAMA JUNTA DIRECTIVA'!K123</f>
        <v>350000</v>
      </c>
    </row>
    <row r="108" spans="1:33" x14ac:dyDescent="0.2">
      <c r="A108" s="7">
        <v>6001121000</v>
      </c>
      <c r="B108" s="8" t="s">
        <v>94</v>
      </c>
      <c r="C108" s="11">
        <v>6000000</v>
      </c>
    </row>
    <row r="109" spans="1:33" x14ac:dyDescent="0.2">
      <c r="A109" s="7">
        <v>6001122000</v>
      </c>
      <c r="B109" s="8" t="s">
        <v>95</v>
      </c>
      <c r="C109" s="24">
        <v>4000000</v>
      </c>
    </row>
    <row r="110" spans="1:33" x14ac:dyDescent="0.2">
      <c r="A110" s="6"/>
      <c r="B110" s="7" t="s">
        <v>80</v>
      </c>
      <c r="C110" s="32">
        <f>SUM(C96:C109)</f>
        <v>79050000</v>
      </c>
    </row>
    <row r="111" spans="1:33" x14ac:dyDescent="0.2">
      <c r="A111" s="6"/>
      <c r="B111" s="6"/>
      <c r="C111" s="25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x14ac:dyDescent="0.2">
      <c r="A112" s="6"/>
      <c r="B112" s="6" t="s">
        <v>96</v>
      </c>
      <c r="C112" s="25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x14ac:dyDescent="0.2">
      <c r="A113" s="7">
        <v>6004010000</v>
      </c>
      <c r="B113" s="8" t="s">
        <v>97</v>
      </c>
      <c r="C113" s="11">
        <f>+'[1]PROGRAMA ASAMBLEAS'!D21</f>
        <v>4500000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x14ac:dyDescent="0.2">
      <c r="A114" s="7">
        <v>6004030000</v>
      </c>
      <c r="B114" s="8" t="s">
        <v>98</v>
      </c>
      <c r="C114" s="11">
        <f>+'[1]PROGRAMA ASAMBLEAS'!D36</f>
        <v>5000000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x14ac:dyDescent="0.2">
      <c r="A115" s="7">
        <v>6004040000</v>
      </c>
      <c r="B115" s="8" t="s">
        <v>99</v>
      </c>
      <c r="C115" s="11">
        <f>+'[1]PROGRAMA ASAMBLEAS'!D50</f>
        <v>1000000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x14ac:dyDescent="0.2">
      <c r="A116" s="6"/>
      <c r="B116" s="7" t="s">
        <v>80</v>
      </c>
      <c r="C116" s="36">
        <f>SUM(C113:C115)</f>
        <v>10500000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ht="22.5" customHeight="1" x14ac:dyDescent="0.2">
      <c r="A117" s="6"/>
      <c r="B117" s="6" t="s">
        <v>100</v>
      </c>
      <c r="C117" s="37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x14ac:dyDescent="0.2">
      <c r="A118" s="7">
        <v>6003070000</v>
      </c>
      <c r="B118" s="8" t="s">
        <v>101</v>
      </c>
      <c r="C118" s="11">
        <f>+'[1]PROGRAMA INSTALACIONES FÍSICAS'!D23</f>
        <v>4000000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x14ac:dyDescent="0.2">
      <c r="A119" s="6"/>
      <c r="B119" s="7" t="s">
        <v>80</v>
      </c>
      <c r="C119" s="32">
        <f>SUM(C118)</f>
        <v>4000000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x14ac:dyDescent="0.2">
      <c r="A120" s="6"/>
      <c r="B120" s="6"/>
      <c r="C120" s="38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x14ac:dyDescent="0.2">
      <c r="A121" s="6"/>
      <c r="B121" s="6" t="s">
        <v>102</v>
      </c>
      <c r="C121" s="15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x14ac:dyDescent="0.2">
      <c r="A122" s="7">
        <v>1503000000</v>
      </c>
      <c r="B122" s="39" t="s">
        <v>103</v>
      </c>
      <c r="C122" s="24">
        <v>5000000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x14ac:dyDescent="0.2">
      <c r="A123" s="7">
        <v>1502000000</v>
      </c>
      <c r="B123" s="40" t="s">
        <v>104</v>
      </c>
      <c r="C123" s="24">
        <v>25000000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x14ac:dyDescent="0.2">
      <c r="A124" s="7">
        <v>1504000000</v>
      </c>
      <c r="B124" s="35" t="s">
        <v>105</v>
      </c>
      <c r="C124" s="24">
        <f>50000000+2843322.98+3950000</f>
        <v>56793322.979999997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x14ac:dyDescent="0.2">
      <c r="A125" s="7">
        <v>1501000000</v>
      </c>
      <c r="B125" s="41" t="s">
        <v>106</v>
      </c>
      <c r="C125" s="11">
        <v>10000000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x14ac:dyDescent="0.2">
      <c r="A126" s="6"/>
      <c r="B126" s="42" t="s">
        <v>80</v>
      </c>
      <c r="C126" s="43">
        <f>SUM(C122:C125)</f>
        <v>96793322.979999989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x14ac:dyDescent="0.2">
      <c r="A127" s="6"/>
      <c r="B127" s="6"/>
      <c r="C127" s="38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x14ac:dyDescent="0.2">
      <c r="A128" s="6"/>
      <c r="B128" s="6"/>
      <c r="C128" s="38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x14ac:dyDescent="0.2">
      <c r="A129" s="6"/>
      <c r="B129" s="6"/>
      <c r="C129" s="38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x14ac:dyDescent="0.2">
      <c r="A130" s="6"/>
      <c r="B130" s="6"/>
      <c r="C130" s="38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x14ac:dyDescent="0.2">
      <c r="A131" s="6"/>
      <c r="B131" s="6"/>
      <c r="C131" s="38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ht="22.5" customHeight="1" x14ac:dyDescent="0.25">
      <c r="A132" s="55" t="s">
        <v>107</v>
      </c>
      <c r="B132" s="55"/>
      <c r="C132" s="55"/>
      <c r="D132" s="44"/>
      <c r="E132" s="44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ht="12.75" x14ac:dyDescent="0.2">
      <c r="A133" s="5" t="s">
        <v>3</v>
      </c>
      <c r="B133" s="5" t="s">
        <v>4</v>
      </c>
      <c r="C133" s="5" t="s">
        <v>5</v>
      </c>
      <c r="D133" s="44"/>
      <c r="E133" s="44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x14ac:dyDescent="0.2">
      <c r="A134" s="6"/>
      <c r="B134" s="45" t="s">
        <v>108</v>
      </c>
      <c r="C134" s="15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x14ac:dyDescent="0.2">
      <c r="A135" s="7">
        <v>6007010100</v>
      </c>
      <c r="B135" s="10" t="s">
        <v>68</v>
      </c>
      <c r="C135" s="11">
        <f>600000</f>
        <v>600000</v>
      </c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x14ac:dyDescent="0.2">
      <c r="A136" s="7">
        <v>6007010300</v>
      </c>
      <c r="B136" s="10" t="s">
        <v>109</v>
      </c>
      <c r="C136" s="11">
        <v>600000</v>
      </c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x14ac:dyDescent="0.2">
      <c r="A137" s="7">
        <v>6007010400</v>
      </c>
      <c r="B137" s="10" t="s">
        <v>110</v>
      </c>
      <c r="C137" s="11">
        <v>1000000</v>
      </c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x14ac:dyDescent="0.2">
      <c r="A138" s="7">
        <v>6007010500</v>
      </c>
      <c r="B138" s="10" t="s">
        <v>111</v>
      </c>
      <c r="C138" s="11">
        <v>1000000</v>
      </c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x14ac:dyDescent="0.2">
      <c r="A139" s="7">
        <v>6007010600</v>
      </c>
      <c r="B139" s="10" t="s">
        <v>112</v>
      </c>
      <c r="C139" s="11">
        <v>1000000</v>
      </c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x14ac:dyDescent="0.2">
      <c r="A140" s="7">
        <v>6007010700</v>
      </c>
      <c r="B140" s="10" t="s">
        <v>113</v>
      </c>
      <c r="C140" s="11">
        <v>1550000</v>
      </c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x14ac:dyDescent="0.2">
      <c r="A141" s="7">
        <v>6007010800</v>
      </c>
      <c r="B141" s="10" t="s">
        <v>114</v>
      </c>
      <c r="C141" s="11">
        <v>250000</v>
      </c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x14ac:dyDescent="0.2">
      <c r="A142" s="6"/>
      <c r="B142" s="46" t="s">
        <v>115</v>
      </c>
      <c r="C142" s="32">
        <f>SUM(C135:C141)</f>
        <v>6000000</v>
      </c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x14ac:dyDescent="0.2">
      <c r="A143" s="6"/>
      <c r="B143" s="45"/>
      <c r="C143" s="38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x14ac:dyDescent="0.2">
      <c r="A144" s="47"/>
      <c r="B144" s="48" t="s">
        <v>116</v>
      </c>
      <c r="C144" s="25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x14ac:dyDescent="0.2">
      <c r="A145" s="34">
        <v>6007200100</v>
      </c>
      <c r="B145" s="39" t="s">
        <v>68</v>
      </c>
      <c r="C145" s="11">
        <v>400000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x14ac:dyDescent="0.2">
      <c r="A146" s="47"/>
      <c r="B146" s="49" t="s">
        <v>115</v>
      </c>
      <c r="C146" s="32">
        <f>+C145</f>
        <v>400000</v>
      </c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x14ac:dyDescent="0.2">
      <c r="A147" s="47"/>
      <c r="B147" s="48"/>
      <c r="C147" s="38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x14ac:dyDescent="0.2">
      <c r="A148" s="47"/>
      <c r="B148" s="48" t="s">
        <v>117</v>
      </c>
      <c r="C148" s="25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x14ac:dyDescent="0.2">
      <c r="A149" s="34">
        <v>6007200100</v>
      </c>
      <c r="B149" s="39" t="s">
        <v>68</v>
      </c>
      <c r="C149" s="11">
        <v>400000</v>
      </c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x14ac:dyDescent="0.2">
      <c r="A150" s="47"/>
      <c r="B150" s="49" t="s">
        <v>115</v>
      </c>
      <c r="C150" s="32">
        <f>+C149</f>
        <v>400000</v>
      </c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x14ac:dyDescent="0.2">
      <c r="A151" s="47"/>
      <c r="B151" s="48"/>
      <c r="C151" s="38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x14ac:dyDescent="0.2">
      <c r="A152" s="47"/>
      <c r="B152" s="48"/>
      <c r="C152" s="38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x14ac:dyDescent="0.2">
      <c r="A153" s="47"/>
      <c r="B153" s="48" t="s">
        <v>118</v>
      </c>
      <c r="C153" s="25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x14ac:dyDescent="0.2">
      <c r="A154" s="34">
        <v>6007090100</v>
      </c>
      <c r="B154" s="39" t="s">
        <v>68</v>
      </c>
      <c r="C154" s="11">
        <v>400000</v>
      </c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x14ac:dyDescent="0.2">
      <c r="A155" s="47"/>
      <c r="B155" s="49" t="s">
        <v>115</v>
      </c>
      <c r="C155" s="32">
        <f>+C154</f>
        <v>400000</v>
      </c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x14ac:dyDescent="0.2">
      <c r="A156" s="47"/>
      <c r="B156" s="48"/>
      <c r="C156" s="38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x14ac:dyDescent="0.2">
      <c r="A157" s="47"/>
      <c r="B157" s="48" t="s">
        <v>119</v>
      </c>
      <c r="C157" s="25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x14ac:dyDescent="0.2">
      <c r="A158" s="34">
        <v>6007070100</v>
      </c>
      <c r="B158" s="39" t="s">
        <v>120</v>
      </c>
      <c r="C158" s="11">
        <v>400000</v>
      </c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x14ac:dyDescent="0.2">
      <c r="A159" s="47"/>
      <c r="B159" s="49" t="s">
        <v>80</v>
      </c>
      <c r="C159" s="32">
        <f>+C158</f>
        <v>400000</v>
      </c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x14ac:dyDescent="0.2">
      <c r="A160" s="47"/>
      <c r="B160" s="48"/>
      <c r="C160" s="38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x14ac:dyDescent="0.2">
      <c r="A161" s="47"/>
      <c r="B161" s="48" t="s">
        <v>121</v>
      </c>
      <c r="C161" s="38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x14ac:dyDescent="0.2">
      <c r="A162" s="34">
        <v>6007320100</v>
      </c>
      <c r="B162" s="39" t="s">
        <v>68</v>
      </c>
      <c r="C162" s="11">
        <v>400000</v>
      </c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x14ac:dyDescent="0.2">
      <c r="A163" s="47"/>
      <c r="B163" s="49" t="s">
        <v>80</v>
      </c>
      <c r="C163" s="32">
        <f>+C162</f>
        <v>400000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x14ac:dyDescent="0.2">
      <c r="A164" s="47"/>
      <c r="B164" s="48"/>
      <c r="C164" s="38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x14ac:dyDescent="0.2">
      <c r="A165" s="47"/>
      <c r="B165" s="48" t="s">
        <v>122</v>
      </c>
      <c r="C165" s="38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x14ac:dyDescent="0.2">
      <c r="A166" s="34">
        <v>6007140100</v>
      </c>
      <c r="B166" s="39" t="s">
        <v>68</v>
      </c>
      <c r="C166" s="11">
        <v>400000</v>
      </c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x14ac:dyDescent="0.2">
      <c r="A167" s="47"/>
      <c r="B167" s="49" t="s">
        <v>80</v>
      </c>
      <c r="C167" s="32">
        <f>+C166</f>
        <v>400000</v>
      </c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x14ac:dyDescent="0.2">
      <c r="A168" s="47"/>
      <c r="B168" s="48"/>
      <c r="C168" s="38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x14ac:dyDescent="0.2">
      <c r="A169" s="47"/>
      <c r="B169" s="48" t="s">
        <v>123</v>
      </c>
      <c r="C169" s="25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x14ac:dyDescent="0.2">
      <c r="A170" s="34">
        <v>6007230100</v>
      </c>
      <c r="B170" s="39" t="s">
        <v>68</v>
      </c>
      <c r="C170" s="11">
        <v>400000</v>
      </c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x14ac:dyDescent="0.2">
      <c r="A171" s="47"/>
      <c r="B171" s="34" t="s">
        <v>80</v>
      </c>
      <c r="C171" s="32">
        <f>+C170</f>
        <v>400000</v>
      </c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x14ac:dyDescent="0.2">
      <c r="A172" s="47"/>
      <c r="B172" s="47"/>
      <c r="C172" s="38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x14ac:dyDescent="0.2">
      <c r="A173" s="47"/>
      <c r="B173" s="48" t="s">
        <v>124</v>
      </c>
      <c r="C173" s="25"/>
      <c r="D173" s="4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x14ac:dyDescent="0.2">
      <c r="A174" s="34">
        <v>6007030100</v>
      </c>
      <c r="B174" s="39" t="s">
        <v>68</v>
      </c>
      <c r="C174" s="11">
        <v>3000000</v>
      </c>
      <c r="D174" s="4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x14ac:dyDescent="0.2">
      <c r="A175" s="34">
        <v>6007030200</v>
      </c>
      <c r="B175" s="39" t="s">
        <v>125</v>
      </c>
      <c r="C175" s="11">
        <v>3000000</v>
      </c>
      <c r="D175" s="4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x14ac:dyDescent="0.2">
      <c r="A176" s="47"/>
      <c r="B176" s="34" t="s">
        <v>80</v>
      </c>
      <c r="C176" s="32">
        <f>SUM(C174:C175)</f>
        <v>6000000</v>
      </c>
      <c r="D176" s="50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33" x14ac:dyDescent="0.2">
      <c r="A177" s="47"/>
      <c r="B177" s="47"/>
      <c r="C177" s="38"/>
      <c r="D177" s="4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x14ac:dyDescent="0.2">
      <c r="A178" s="47"/>
      <c r="B178" s="47"/>
      <c r="C178" s="38"/>
      <c r="D178" s="4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x14ac:dyDescent="0.2">
      <c r="A179" s="47"/>
      <c r="B179" s="47"/>
      <c r="C179" s="38"/>
      <c r="D179" s="4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ht="15" customHeight="1" x14ac:dyDescent="0.2">
      <c r="A180" s="47"/>
      <c r="B180" s="47"/>
      <c r="C180" s="38"/>
      <c r="D180" s="4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x14ac:dyDescent="0.2">
      <c r="A181" s="47"/>
      <c r="B181" s="47"/>
      <c r="C181" s="38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x14ac:dyDescent="0.2"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ht="15" x14ac:dyDescent="0.25">
      <c r="A183" s="55" t="s">
        <v>107</v>
      </c>
      <c r="B183" s="55"/>
      <c r="C183" s="55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ht="12.75" x14ac:dyDescent="0.2">
      <c r="A184" s="5" t="s">
        <v>3</v>
      </c>
      <c r="B184" s="5" t="s">
        <v>4</v>
      </c>
      <c r="C184" s="5" t="s">
        <v>5</v>
      </c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x14ac:dyDescent="0.2">
      <c r="A185" s="47"/>
      <c r="B185" s="48" t="s">
        <v>126</v>
      </c>
      <c r="C185" s="25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x14ac:dyDescent="0.2">
      <c r="A186" s="34">
        <v>6007180100</v>
      </c>
      <c r="B186" s="39" t="s">
        <v>127</v>
      </c>
      <c r="C186" s="11">
        <v>500000</v>
      </c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x14ac:dyDescent="0.2">
      <c r="A187" s="34">
        <v>6007180200</v>
      </c>
      <c r="B187" s="39" t="s">
        <v>128</v>
      </c>
      <c r="C187" s="11">
        <v>1500000</v>
      </c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x14ac:dyDescent="0.2">
      <c r="A188" s="34">
        <v>6007180300</v>
      </c>
      <c r="B188" s="39" t="s">
        <v>129</v>
      </c>
      <c r="C188" s="11">
        <v>5990000</v>
      </c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x14ac:dyDescent="0.2">
      <c r="A189" s="51"/>
      <c r="B189" s="34" t="s">
        <v>80</v>
      </c>
      <c r="C189" s="32">
        <f>SUM(C186:C188)</f>
        <v>7990000</v>
      </c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x14ac:dyDescent="0.2">
      <c r="A190" s="47"/>
      <c r="B190" s="47"/>
      <c r="C190" s="38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x14ac:dyDescent="0.2">
      <c r="A191" s="47"/>
      <c r="B191" s="47" t="s">
        <v>130</v>
      </c>
      <c r="C191" s="44"/>
    </row>
    <row r="192" spans="1:33" x14ac:dyDescent="0.2">
      <c r="A192" s="34">
        <v>6007270100</v>
      </c>
      <c r="B192" s="39" t="s">
        <v>131</v>
      </c>
      <c r="C192" s="11">
        <v>400000</v>
      </c>
    </row>
    <row r="193" spans="1:3" x14ac:dyDescent="0.2">
      <c r="A193" s="34">
        <v>6007270102</v>
      </c>
      <c r="B193" s="39" t="s">
        <v>132</v>
      </c>
      <c r="C193" s="11">
        <v>1000000</v>
      </c>
    </row>
    <row r="194" spans="1:3" x14ac:dyDescent="0.2">
      <c r="A194" s="47"/>
      <c r="B194" s="34" t="s">
        <v>80</v>
      </c>
      <c r="C194" s="32">
        <f>SUM(C192:C193)</f>
        <v>1400000</v>
      </c>
    </row>
    <row r="195" spans="1:3" x14ac:dyDescent="0.2">
      <c r="A195" s="47"/>
      <c r="B195" s="47"/>
      <c r="C195" s="38"/>
    </row>
    <row r="196" spans="1:3" x14ac:dyDescent="0.2">
      <c r="A196" s="47"/>
      <c r="B196" s="47" t="s">
        <v>133</v>
      </c>
      <c r="C196" s="44"/>
    </row>
    <row r="197" spans="1:3" x14ac:dyDescent="0.2">
      <c r="A197" s="34">
        <v>6007330100</v>
      </c>
      <c r="B197" s="39" t="s">
        <v>131</v>
      </c>
      <c r="C197" s="11">
        <v>1000000</v>
      </c>
    </row>
    <row r="198" spans="1:3" x14ac:dyDescent="0.2">
      <c r="A198" s="47"/>
      <c r="B198" s="34" t="s">
        <v>80</v>
      </c>
      <c r="C198" s="32">
        <f>+C197</f>
        <v>1000000</v>
      </c>
    </row>
    <row r="199" spans="1:3" x14ac:dyDescent="0.2">
      <c r="A199" s="47"/>
      <c r="B199" s="47"/>
      <c r="C199" s="38"/>
    </row>
    <row r="200" spans="1:3" x14ac:dyDescent="0.2">
      <c r="A200" s="47"/>
      <c r="B200" s="47" t="s">
        <v>134</v>
      </c>
      <c r="C200" s="38"/>
    </row>
    <row r="201" spans="1:3" x14ac:dyDescent="0.2">
      <c r="A201" s="34">
        <v>6007250100</v>
      </c>
      <c r="B201" s="39" t="s">
        <v>131</v>
      </c>
      <c r="C201" s="11">
        <v>1000000</v>
      </c>
    </row>
    <row r="202" spans="1:3" x14ac:dyDescent="0.2">
      <c r="A202" s="47"/>
      <c r="B202" s="34" t="s">
        <v>80</v>
      </c>
      <c r="C202" s="32">
        <f>+C201</f>
        <v>1000000</v>
      </c>
    </row>
    <row r="203" spans="1:3" x14ac:dyDescent="0.2">
      <c r="A203" s="47"/>
      <c r="B203" s="47"/>
      <c r="C203" s="38"/>
    </row>
    <row r="204" spans="1:3" x14ac:dyDescent="0.2">
      <c r="A204" s="47"/>
      <c r="B204" s="47" t="s">
        <v>135</v>
      </c>
      <c r="C204" s="38"/>
    </row>
    <row r="205" spans="1:3" x14ac:dyDescent="0.2">
      <c r="A205" s="34">
        <v>6007190000</v>
      </c>
      <c r="B205" s="39" t="s">
        <v>131</v>
      </c>
      <c r="C205" s="11">
        <v>400000</v>
      </c>
    </row>
    <row r="206" spans="1:3" x14ac:dyDescent="0.2">
      <c r="A206" s="47"/>
      <c r="B206" s="34" t="s">
        <v>80</v>
      </c>
      <c r="C206" s="32">
        <f>+C205</f>
        <v>400000</v>
      </c>
    </row>
    <row r="207" spans="1:3" x14ac:dyDescent="0.2">
      <c r="A207" s="47"/>
      <c r="B207" s="47"/>
      <c r="C207" s="38"/>
    </row>
    <row r="208" spans="1:3" x14ac:dyDescent="0.2">
      <c r="A208" s="47"/>
      <c r="B208" s="47" t="s">
        <v>136</v>
      </c>
      <c r="C208" s="38"/>
    </row>
    <row r="209" spans="1:4" x14ac:dyDescent="0.2">
      <c r="A209" s="34">
        <v>6007340100</v>
      </c>
      <c r="B209" s="39" t="s">
        <v>137</v>
      </c>
      <c r="C209" s="11">
        <v>7000000</v>
      </c>
    </row>
    <row r="210" spans="1:4" x14ac:dyDescent="0.2">
      <c r="A210" s="47"/>
      <c r="B210" s="34" t="s">
        <v>80</v>
      </c>
      <c r="C210" s="32">
        <f>+C209</f>
        <v>7000000</v>
      </c>
    </row>
    <row r="211" spans="1:4" x14ac:dyDescent="0.2">
      <c r="A211" s="47"/>
      <c r="B211" s="47"/>
      <c r="C211" s="38"/>
    </row>
    <row r="212" spans="1:4" x14ac:dyDescent="0.2">
      <c r="A212" s="47"/>
      <c r="B212" s="47" t="s">
        <v>138</v>
      </c>
      <c r="C212" s="38"/>
    </row>
    <row r="213" spans="1:4" x14ac:dyDescent="0.2">
      <c r="A213" s="34">
        <v>6007350100</v>
      </c>
      <c r="B213" s="39" t="s">
        <v>131</v>
      </c>
      <c r="C213" s="11">
        <v>400000</v>
      </c>
      <c r="D213" s="52"/>
    </row>
    <row r="214" spans="1:4" x14ac:dyDescent="0.2">
      <c r="A214" s="47"/>
      <c r="B214" s="34" t="s">
        <v>80</v>
      </c>
      <c r="C214" s="32">
        <f>+C213</f>
        <v>400000</v>
      </c>
    </row>
    <row r="215" spans="1:4" x14ac:dyDescent="0.2">
      <c r="A215" s="47"/>
      <c r="B215" s="34" t="s">
        <v>139</v>
      </c>
      <c r="C215" s="32">
        <f>+C214+C210+C206+C202+C198+C194+C189+C176+C171+C167+C163+C159+C155+C146+C142+C150</f>
        <v>33990000</v>
      </c>
    </row>
    <row r="216" spans="1:4" x14ac:dyDescent="0.2">
      <c r="A216" s="47"/>
      <c r="B216" s="34" t="s">
        <v>140</v>
      </c>
      <c r="C216" s="32">
        <f>+SUM(C215+C126+C119+C116+C110+C93+C52)</f>
        <v>1057088216.3669066</v>
      </c>
    </row>
    <row r="217" spans="1:4" x14ac:dyDescent="0.2">
      <c r="A217" s="47"/>
      <c r="B217" s="47"/>
      <c r="C217" s="38"/>
    </row>
    <row r="218" spans="1:4" x14ac:dyDescent="0.2">
      <c r="A218" s="47"/>
      <c r="B218" s="34" t="s">
        <v>28</v>
      </c>
      <c r="C218" s="53">
        <f>+C34</f>
        <v>1057088216.37</v>
      </c>
    </row>
    <row r="219" spans="1:4" x14ac:dyDescent="0.2">
      <c r="B219" s="34" t="s">
        <v>140</v>
      </c>
      <c r="C219" s="53">
        <f>+C216</f>
        <v>1057088216.3669066</v>
      </c>
    </row>
    <row r="220" spans="1:4" ht="12.75" x14ac:dyDescent="0.2">
      <c r="C220" s="54"/>
    </row>
  </sheetData>
  <mergeCells count="7">
    <mergeCell ref="A183:C183"/>
    <mergeCell ref="A4:C4"/>
    <mergeCell ref="A6:C6"/>
    <mergeCell ref="A7:C7"/>
    <mergeCell ref="A9:C9"/>
    <mergeCell ref="A39:C39"/>
    <mergeCell ref="A132:C13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2016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Ivannia Coto Garro</dc:creator>
  <cp:lastModifiedBy>Ivannia Coto Garro</cp:lastModifiedBy>
  <dcterms:created xsi:type="dcterms:W3CDTF">2021-10-08T15:23:21Z</dcterms:created>
  <dcterms:modified xsi:type="dcterms:W3CDTF">2021-10-08T23:22:25Z</dcterms:modified>
</cp:coreProperties>
</file>