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Presupuesto 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4" i="1" l="1"/>
  <c r="E80" i="1"/>
  <c r="E190" i="1"/>
  <c r="E186" i="1"/>
  <c r="E177" i="1"/>
  <c r="E179" i="1" s="1"/>
  <c r="E170" i="1"/>
  <c r="E158" i="1"/>
  <c r="E161" i="1" s="1"/>
  <c r="E152" i="1"/>
  <c r="E153" i="1" s="1"/>
  <c r="E148" i="1"/>
  <c r="E136" i="1"/>
  <c r="E130" i="1"/>
  <c r="E131" i="1" s="1"/>
  <c r="E127" i="1"/>
  <c r="E121" i="1"/>
  <c r="E110" i="1"/>
  <c r="E102" i="1"/>
  <c r="E114" i="1" s="1"/>
  <c r="E77" i="1"/>
  <c r="E69" i="1"/>
  <c r="E62" i="1"/>
  <c r="E65" i="1" s="1"/>
  <c r="Q60" i="1"/>
  <c r="Q59" i="1"/>
  <c r="E59" i="1"/>
  <c r="E54" i="1"/>
  <c r="E49" i="1"/>
  <c r="E41" i="1"/>
  <c r="E198" i="1" s="1"/>
  <c r="E196" i="1" l="1"/>
  <c r="E199" i="1" s="1"/>
</calcChain>
</file>

<file path=xl/sharedStrings.xml><?xml version="1.0" encoding="utf-8"?>
<sst xmlns="http://schemas.openxmlformats.org/spreadsheetml/2006/main" count="465" uniqueCount="294">
  <si>
    <t>COLEGIO DE PROFESIONALES EN PSICOLOGÍA DE COSTA RICA</t>
  </si>
  <si>
    <t>Presupuesto Ordinario Enero  2021 - Diciembre 2021</t>
  </si>
  <si>
    <t>(Expresado en Colones)</t>
  </si>
  <si>
    <t xml:space="preserve">Base de Efectivo </t>
  </si>
  <si>
    <t>Cta Contable CPPCR</t>
  </si>
  <si>
    <t>Código por CE</t>
  </si>
  <si>
    <t>Código por OBG</t>
  </si>
  <si>
    <t xml:space="preserve">Cuenta Presupuestaria </t>
  </si>
  <si>
    <t>Monto Presupuestado 2021</t>
  </si>
  <si>
    <t>INGRESOS</t>
  </si>
  <si>
    <t>INGRESOS ORDINARIOS</t>
  </si>
  <si>
    <t>40-01-01-01-01</t>
  </si>
  <si>
    <t>CUOTAS COLEGIATURA</t>
  </si>
  <si>
    <t xml:space="preserve">MATERIAL DEL EJERCICIO PROFESIONAL </t>
  </si>
  <si>
    <t>40-05-03-01-00</t>
  </si>
  <si>
    <t>CERTIFICADOS DE EVALUACIÓN DE IDONEIDAD MENTAL</t>
  </si>
  <si>
    <t>40-05-03-12-00</t>
  </si>
  <si>
    <t>CERTIFICADOS  CENTROS DE  ATENCIÓN INTEGRAL</t>
  </si>
  <si>
    <t xml:space="preserve">CERTIFICADOS TRÁNSITO </t>
  </si>
  <si>
    <t xml:space="preserve">CERTIFICADOS  ADOPCIONES </t>
  </si>
  <si>
    <t xml:space="preserve">SERVICIOS A LA PERSONA COLEGIADA </t>
  </si>
  <si>
    <t>40-05-01-00-00</t>
  </si>
  <si>
    <t>INCORPORACIONES</t>
  </si>
  <si>
    <t>40-05-02-00-00</t>
  </si>
  <si>
    <t>REGISTRO DE POST GRADOS</t>
  </si>
  <si>
    <t>40-05-03-03-00</t>
  </si>
  <si>
    <t>CONSTANCIAS Y CERTIFICACIONES</t>
  </si>
  <si>
    <t>40-05-03-04-00</t>
  </si>
  <si>
    <t xml:space="preserve">VENTA DE IDENTIFICACIONES </t>
  </si>
  <si>
    <t>40-05-03-16-00</t>
  </si>
  <si>
    <t>SELLO DE AGUA</t>
  </si>
  <si>
    <t>40-05-03-13-00</t>
  </si>
  <si>
    <t>FOTOCOPIAS/CORREOS</t>
  </si>
  <si>
    <t>40-05-03-18-00</t>
  </si>
  <si>
    <t>REINCORPORACIONES</t>
  </si>
  <si>
    <t xml:space="preserve">ACTUALIZACIÓN PROFESIONAL </t>
  </si>
  <si>
    <t>40-05-03-08-02</t>
  </si>
  <si>
    <t xml:space="preserve">CURSOS  DE CAPACITACIÓN </t>
  </si>
  <si>
    <t>40-05-03-08-03</t>
  </si>
  <si>
    <t>CIREC</t>
  </si>
  <si>
    <t>40-02-03-00-00</t>
  </si>
  <si>
    <t>INGRESO CONGRESO VIRTUAL PSICOLOGÍA 2021</t>
  </si>
  <si>
    <t xml:space="preserve">OTROS INGRESOS </t>
  </si>
  <si>
    <t>SERVICIOS DE ATENCIÓN PSICOLOGÍCA PRIMARIA</t>
  </si>
  <si>
    <t>40-05-03-14-00</t>
  </si>
  <si>
    <t xml:space="preserve">ALQUILER DE INSTALACIONES </t>
  </si>
  <si>
    <t>40-06-01-01-00</t>
  </si>
  <si>
    <t>INTERÉSES SOBRE INVERSIONES COLEGIO</t>
  </si>
  <si>
    <t>40-06-02-00-00</t>
  </si>
  <si>
    <t>INTERÉSES SOBRE CUENTAS CORRIENTES</t>
  </si>
  <si>
    <t>40-05-03-17-00</t>
  </si>
  <si>
    <t>INGRESO POR COMISIONES GESTIÓN DE COBRO</t>
  </si>
  <si>
    <t>40-06-01-02-00</t>
  </si>
  <si>
    <t xml:space="preserve">INGRESO PROGRAMA DE BENEFICIOS </t>
  </si>
  <si>
    <t>INGRESO SUPERAVIT PERIODO 2020</t>
  </si>
  <si>
    <t xml:space="preserve">TOTAL INGRESOS </t>
  </si>
  <si>
    <t xml:space="preserve">EGRESOS </t>
  </si>
  <si>
    <t xml:space="preserve">COSTO MATERIAL EJERCICIO PROFESIONAL </t>
  </si>
  <si>
    <t>50-01-02-01-00</t>
  </si>
  <si>
    <t>1.1.2</t>
  </si>
  <si>
    <t>1.03.03</t>
  </si>
  <si>
    <t xml:space="preserve">TOTAL COSTO MATERIAL EJERCICIO PROFESIONAL </t>
  </si>
  <si>
    <t xml:space="preserve">SERVICIO A LA PERSONA COLEGIADA </t>
  </si>
  <si>
    <t>50-01-09-00-00</t>
  </si>
  <si>
    <t>2.99.99</t>
  </si>
  <si>
    <t>50-01-01-00-00</t>
  </si>
  <si>
    <t>1.07.02</t>
  </si>
  <si>
    <t xml:space="preserve">TOTAL SERVICIO A LA PERSONA COLEGIADA  </t>
  </si>
  <si>
    <t>50-01-05-00-00</t>
  </si>
  <si>
    <t>1.07.01</t>
  </si>
  <si>
    <t>TALLERES CAPACITACIÓN</t>
  </si>
  <si>
    <t>50-01-05-00-01</t>
  </si>
  <si>
    <t xml:space="preserve">CONGRESO PSICOLOGÍA 2021 VIRTUAL </t>
  </si>
  <si>
    <t xml:space="preserve">TOTAL ACTUALIZACIÓN PROFESIONAL </t>
  </si>
  <si>
    <t xml:space="preserve">ACTIVIDADES GREMIALES   </t>
  </si>
  <si>
    <t>60-07-16-01-00</t>
  </si>
  <si>
    <t>ACTIVIDADES GREMIALES</t>
  </si>
  <si>
    <t>60-07-44-01-00</t>
  </si>
  <si>
    <t>ACTIVIDADES GREMIALES JUBILADOS (AS)</t>
  </si>
  <si>
    <t>60-07-44-01-01</t>
  </si>
  <si>
    <t>1.1.3</t>
  </si>
  <si>
    <t>1.07.03</t>
  </si>
  <si>
    <t xml:space="preserve">ACTIVIDADES COMISIONES </t>
  </si>
  <si>
    <t xml:space="preserve">TOTAL ACTIVIDADES GREMIALES </t>
  </si>
  <si>
    <t>COSTO SERVICIOS DE ATENCIÓN PSICOLÓGICA PRIMARIA</t>
  </si>
  <si>
    <t>SERVICIOS DE ATENCIÓN PSICOLÓGICA PRIMARIA</t>
  </si>
  <si>
    <t xml:space="preserve">RECURSOS HUMANOS </t>
  </si>
  <si>
    <t>60-02-01-00-00</t>
  </si>
  <si>
    <t>1.1.1.1</t>
  </si>
  <si>
    <t>0.01.01</t>
  </si>
  <si>
    <t xml:space="preserve">PLANILLA </t>
  </si>
  <si>
    <t>60-02-02-00-00</t>
  </si>
  <si>
    <t>1.1.1.2</t>
  </si>
  <si>
    <t>0.04 / 0.05</t>
  </si>
  <si>
    <t xml:space="preserve">GARANTIAS SOCIALES </t>
  </si>
  <si>
    <t>60-02-03-00-00</t>
  </si>
  <si>
    <t>1.3.2</t>
  </si>
  <si>
    <t>6.03.01</t>
  </si>
  <si>
    <t xml:space="preserve">PRESTACIONES LEGALES                 </t>
  </si>
  <si>
    <t>60-02-03-02-00</t>
  </si>
  <si>
    <t>0.03.03</t>
  </si>
  <si>
    <t>DÉCIMO TERCER MES</t>
  </si>
  <si>
    <t>60-02-22-00-00</t>
  </si>
  <si>
    <t>CAPACITACIÓN AL PERSONAL</t>
  </si>
  <si>
    <t>60-02-15-00-00</t>
  </si>
  <si>
    <t>2.99.04</t>
  </si>
  <si>
    <t>UNIFORMES</t>
  </si>
  <si>
    <t>60-02-08-01-00</t>
  </si>
  <si>
    <t>1.06.01</t>
  </si>
  <si>
    <t>PÓLIZA RIESGOS DEL TRABAJO INS</t>
  </si>
  <si>
    <t>60-02-43-00-00</t>
  </si>
  <si>
    <t>ACTIVIDAD FUNCIONARIOS</t>
  </si>
  <si>
    <t xml:space="preserve">TOTAL  RECURSOS HUMANOS </t>
  </si>
  <si>
    <t xml:space="preserve">GASTOS FIJOS </t>
  </si>
  <si>
    <t>60-02-05-01-00</t>
  </si>
  <si>
    <t>1.02.01</t>
  </si>
  <si>
    <t>AGUA</t>
  </si>
  <si>
    <t>60-02-05-02-00</t>
  </si>
  <si>
    <t>1.02.02</t>
  </si>
  <si>
    <t>ELECTRICIDAD</t>
  </si>
  <si>
    <t>60-02-05-03-00</t>
  </si>
  <si>
    <t>1.02.04</t>
  </si>
  <si>
    <t>TELÉFONO</t>
  </si>
  <si>
    <t>60-02-05-04-00</t>
  </si>
  <si>
    <t>ICE (INTERNET Y AFINES)</t>
  </si>
  <si>
    <t>60-02-06-00-00</t>
  </si>
  <si>
    <t>1.02.03</t>
  </si>
  <si>
    <t>SERVICIO CORREOS Y AFINES</t>
  </si>
  <si>
    <t>60-02-08-02-00</t>
  </si>
  <si>
    <t xml:space="preserve">PÓLIZA DE INCENDIO </t>
  </si>
  <si>
    <t>60-02-08-03-00</t>
  </si>
  <si>
    <t xml:space="preserve">PÓLIZA DE EQUIPO ELECTRONICO </t>
  </si>
  <si>
    <t>60-02-08-06-00</t>
  </si>
  <si>
    <t>PÓLIZA DE DINERO Y VALORES EN TRANSITO</t>
  </si>
  <si>
    <t>60-02-08-09-00</t>
  </si>
  <si>
    <t>PÓLIZA DE RESPONSABILIDAD CIVIL</t>
  </si>
  <si>
    <t>60-02-08-07-00</t>
  </si>
  <si>
    <t>PÓLIZA FIDELIDAD</t>
  </si>
  <si>
    <t>60-02-09-00-00</t>
  </si>
  <si>
    <t>2.99.05 / 2.99.07</t>
  </si>
  <si>
    <t>MATERIALES  ARTÍCULOS DE LIMPIEZA Y COCINA</t>
  </si>
  <si>
    <t>60-02-10-00-00</t>
  </si>
  <si>
    <t>1.04.06</t>
  </si>
  <si>
    <t>SERVICIOS DE MONITOREO Y SEGURIDAD</t>
  </si>
  <si>
    <t>60-02-11-00-00</t>
  </si>
  <si>
    <t>1.99.99</t>
  </si>
  <si>
    <t>OTROS SERVICIOS EVENTUALES</t>
  </si>
  <si>
    <t>60-02-12-00-00</t>
  </si>
  <si>
    <t>1.08.07</t>
  </si>
  <si>
    <t>MANTENIMIENTO DE MOBILIARIO Y EQUIPO</t>
  </si>
  <si>
    <t>60-03-03-00-00</t>
  </si>
  <si>
    <t>1.08.01</t>
  </si>
  <si>
    <t>MANTENIMIENTO DE EDIFICIO</t>
  </si>
  <si>
    <t>60-02-16-00-00</t>
  </si>
  <si>
    <t>2.99.01</t>
  </si>
  <si>
    <t xml:space="preserve">PAPELERIA Y UTILES DE OFICINA </t>
  </si>
  <si>
    <t>60-02-17-01-00</t>
  </si>
  <si>
    <t>1.3.1</t>
  </si>
  <si>
    <t>1.09.02</t>
  </si>
  <si>
    <t>IMPUESTOS BIENES INMUEBLES</t>
  </si>
  <si>
    <t>60-02-18-00-00</t>
  </si>
  <si>
    <t>1.05.01</t>
  </si>
  <si>
    <t>VIÁTICOS Y SERVICIOS DE TRANSPORTES</t>
  </si>
  <si>
    <t>60-02-42-00-00</t>
  </si>
  <si>
    <t>GASTOS DE OPERACIÓN</t>
  </si>
  <si>
    <t>60-02-27-00-00</t>
  </si>
  <si>
    <t>2.01.02</t>
  </si>
  <si>
    <t>BOTIQUÍN y BRIGADA</t>
  </si>
  <si>
    <t>60-02-21-00-00</t>
  </si>
  <si>
    <t>1.04.02</t>
  </si>
  <si>
    <t xml:space="preserve">TRÁMITES LEGALES </t>
  </si>
  <si>
    <t>60-02-44-00-00</t>
  </si>
  <si>
    <t xml:space="preserve">GUARDADOCUMENTOS </t>
  </si>
  <si>
    <t>60-02-07-00-00</t>
  </si>
  <si>
    <t>SERVICIO DE LIMPIEZA</t>
  </si>
  <si>
    <t>60-03-05-00-00</t>
  </si>
  <si>
    <t xml:space="preserve">SERVICIO DE MANTENIMIENTO ZONAS VERDES </t>
  </si>
  <si>
    <t>60-02-08-10-00</t>
  </si>
  <si>
    <t>1.04.05</t>
  </si>
  <si>
    <t>CONTRATOS PERMANENTES TI</t>
  </si>
  <si>
    <t>60-03-02-00-00</t>
  </si>
  <si>
    <t>1.08.99</t>
  </si>
  <si>
    <t>CONTRATOS MANTENIMIENTO PREVENTIVO</t>
  </si>
  <si>
    <t>60-07-17-01-00</t>
  </si>
  <si>
    <t>1.03.02</t>
  </si>
  <si>
    <t xml:space="preserve">COMUNICACIÓN E IMAGÉN </t>
  </si>
  <si>
    <t>60-02-37-00-00</t>
  </si>
  <si>
    <t xml:space="preserve">CONVENIOS  INSTITUCIONALES </t>
  </si>
  <si>
    <t xml:space="preserve">TOTAL GASTOS FIJOS </t>
  </si>
  <si>
    <t xml:space="preserve">GASTOS FINANCIEROS </t>
  </si>
  <si>
    <t>60-02-20-00-00</t>
  </si>
  <si>
    <t>1.03.06</t>
  </si>
  <si>
    <t>COMISIONES Y OTROS CARGOS FINANCIEROS</t>
  </si>
  <si>
    <t>60-02-45-00-00</t>
  </si>
  <si>
    <t>1.2.1 / 3.3.1</t>
  </si>
  <si>
    <t>3.02.06 / 8.02.06</t>
  </si>
  <si>
    <t xml:space="preserve">CUOTA CRÉDITO </t>
  </si>
  <si>
    <t xml:space="preserve">TOTAL GASTOS FINANCIEROS </t>
  </si>
  <si>
    <t>FISCALÍA</t>
  </si>
  <si>
    <t>60-07-01-01-00</t>
  </si>
  <si>
    <t>1.04.99</t>
  </si>
  <si>
    <t>60-07-01-05-01</t>
  </si>
  <si>
    <t xml:space="preserve">1.07.01 </t>
  </si>
  <si>
    <t xml:space="preserve">CAPACITACIÓN DE PERSONAL FISCALÍA </t>
  </si>
  <si>
    <t>60-07-01-04-02</t>
  </si>
  <si>
    <t>PROYECTOS Y ASESORÍAS DE INVESTIGACIÓN</t>
  </si>
  <si>
    <t>TOTAL PROGRAMA FISCALÍA</t>
  </si>
  <si>
    <t>60-07-24-01-00</t>
  </si>
  <si>
    <t xml:space="preserve"> TOTAL PROGRAMA CIREC</t>
  </si>
  <si>
    <t>REVISTA COSTARRICENSE DE PSICOLOGÍA</t>
  </si>
  <si>
    <t>60-07-18-06-00</t>
  </si>
  <si>
    <t>0.02.05</t>
  </si>
  <si>
    <t>DIETAS REVISTA COSTARRICENSE DE PSICOLOGÍA</t>
  </si>
  <si>
    <t>60-07-18-01-00</t>
  </si>
  <si>
    <t xml:space="preserve">GASTOS DE OPERACIÓN </t>
  </si>
  <si>
    <t xml:space="preserve">TOTAL DEL PROGRAMA REVISTA </t>
  </si>
  <si>
    <t>PROGRAMA  JUNTA DIRECTIVA</t>
  </si>
  <si>
    <t>60-01-01-00-00</t>
  </si>
  <si>
    <t>ASESORIA LEGAL</t>
  </si>
  <si>
    <t>60-01-23-00-00</t>
  </si>
  <si>
    <t>DEFENSA PROFESIONAL</t>
  </si>
  <si>
    <t>60-01-04-00-00</t>
  </si>
  <si>
    <t>AUDITORIA EXTERNA</t>
  </si>
  <si>
    <t>60-01-19-00-00</t>
  </si>
  <si>
    <t xml:space="preserve">ASESORÍA SERVICIOS </t>
  </si>
  <si>
    <t>60-01-08-00-00</t>
  </si>
  <si>
    <t xml:space="preserve">FEDERACIONES Y ASOCIACIONES </t>
  </si>
  <si>
    <t>60-01-09-00-00</t>
  </si>
  <si>
    <t>2.02.03</t>
  </si>
  <si>
    <r>
      <t xml:space="preserve">ALIMENTACIÓN </t>
    </r>
    <r>
      <rPr>
        <b/>
        <sz val="9"/>
        <rFont val="Roboto"/>
      </rPr>
      <t xml:space="preserve"> </t>
    </r>
  </si>
  <si>
    <t>60-01-10-00-00</t>
  </si>
  <si>
    <t>1.03.01</t>
  </si>
  <si>
    <r>
      <t xml:space="preserve">IMPRESOS Y PUBLICACIONES  </t>
    </r>
    <r>
      <rPr>
        <b/>
        <sz val="9"/>
        <rFont val="Roboto"/>
      </rPr>
      <t xml:space="preserve"> </t>
    </r>
  </si>
  <si>
    <t>60-01-14-00-00</t>
  </si>
  <si>
    <t xml:space="preserve">GASTOS DE REPRESENTACIÓN </t>
  </si>
  <si>
    <t>60-01-07-00-00</t>
  </si>
  <si>
    <t>DIETAS JUNTA DIRECTIVA</t>
  </si>
  <si>
    <t xml:space="preserve">TOTAL PROGRAMA JUNTA DIRECTIVA </t>
  </si>
  <si>
    <t xml:space="preserve">PROYECTOS JUNTA DIRECTIVA </t>
  </si>
  <si>
    <t>60-01-06-01-01</t>
  </si>
  <si>
    <t xml:space="preserve">PROYECTOS </t>
  </si>
  <si>
    <t>60-07-03-01-00</t>
  </si>
  <si>
    <t xml:space="preserve">REGIONALIZACIÒN </t>
  </si>
  <si>
    <t xml:space="preserve">PROGRAMA DE ASAMBLEAS </t>
  </si>
  <si>
    <t>60-04-01-00-00</t>
  </si>
  <si>
    <t xml:space="preserve">DIVULGACIÓN o PUBLICACIONES </t>
  </si>
  <si>
    <t>60-04-03-00-00</t>
  </si>
  <si>
    <t xml:space="preserve">ALIMENTACION ASAMBLEISTAS </t>
  </si>
  <si>
    <t>60-04-04-00-00</t>
  </si>
  <si>
    <t>2.99.03</t>
  </si>
  <si>
    <t xml:space="preserve"> SUMINISTROS MATERIALES PARA ASAMBLEA </t>
  </si>
  <si>
    <t xml:space="preserve">TOTAL PROGRAMA ASAMBLEAS </t>
  </si>
  <si>
    <t xml:space="preserve">PROGRAMA DE TRIBUNAL DE HONOR  </t>
  </si>
  <si>
    <t>60-07-02-03-00</t>
  </si>
  <si>
    <t xml:space="preserve">DIETAS TRIBUNAL DE HONOR </t>
  </si>
  <si>
    <t>60-07-02-01-00</t>
  </si>
  <si>
    <t>GASTOS DE OPERACIÓN TRIBUNAL DE HONOR</t>
  </si>
  <si>
    <t>60-07-02-02-00</t>
  </si>
  <si>
    <t>PUBLICACIONES  TRIBUNAL DE HONOR</t>
  </si>
  <si>
    <t>60-07-02-04-00</t>
  </si>
  <si>
    <t xml:space="preserve">ASESORÍA LEGAL TRIBUNAL DE HONOR   </t>
  </si>
  <si>
    <t>LOGISTICA DE ACTIVIDADES</t>
  </si>
  <si>
    <t xml:space="preserve">CAPACITACIÓN </t>
  </si>
  <si>
    <t>TOTAL PROGRAMA TRIBUNAL ELECTORAL</t>
  </si>
  <si>
    <t xml:space="preserve">PROGRAMA DE TRIBUNAL ELECTORAL </t>
  </si>
  <si>
    <t>60-04-00-00-00</t>
  </si>
  <si>
    <t xml:space="preserve">DIETAS </t>
  </si>
  <si>
    <t xml:space="preserve">PUBLICACIONES </t>
  </si>
  <si>
    <t>ASESORÍAS</t>
  </si>
  <si>
    <t xml:space="preserve">LOGISTICA VOTACIONES </t>
  </si>
  <si>
    <t xml:space="preserve">PROGRAMA DE INVERSIÓN EN ACTIVOS </t>
  </si>
  <si>
    <t>15-02-01-00-00</t>
  </si>
  <si>
    <t>2.2.1</t>
  </si>
  <si>
    <t>5.01.05</t>
  </si>
  <si>
    <t>EQUIPO TECNOLOGÍA DE INFORMACIÓN</t>
  </si>
  <si>
    <t>15-02-01-00-01</t>
  </si>
  <si>
    <t>2.2.4</t>
  </si>
  <si>
    <t>5.99.03</t>
  </si>
  <si>
    <t xml:space="preserve">LICENCIAS </t>
  </si>
  <si>
    <t>15-09-01-00-00</t>
  </si>
  <si>
    <t xml:space="preserve">PROYECTOS IT </t>
  </si>
  <si>
    <t>15-01-01-00-00</t>
  </si>
  <si>
    <t>5.01.04</t>
  </si>
  <si>
    <t xml:space="preserve">ACTIVOS INSTITUCIONALES </t>
  </si>
  <si>
    <t xml:space="preserve">TOTAL PROGRAMA DE ACTIVOS e INVERSIÓN EN CAPITAL </t>
  </si>
  <si>
    <t>PROGRAMA DE BENEFICIOS</t>
  </si>
  <si>
    <t>60-07-08-01-00</t>
  </si>
  <si>
    <t>6.02.03</t>
  </si>
  <si>
    <t xml:space="preserve">TOTAL PROGRAMA DE BENEFICIOS </t>
  </si>
  <si>
    <t>PROGRAMA DE COMISIONES DE TRABAJO</t>
  </si>
  <si>
    <t>60-07-00-00-00</t>
  </si>
  <si>
    <t xml:space="preserve">COMISIONES DE TRABAJO </t>
  </si>
  <si>
    <t xml:space="preserve">TOTAL PROGRAMA DE COMISIONES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</si>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</sst>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Roboto"/>
    </font>
    <font>
      <sz val="9"/>
      <name val="Roboto"/>
    </font>
    <font>
      <b/>
      <sz val="8"/>
      <name val="Roboto"/>
    </font>
    <font>
      <b/>
      <sz val="9"/>
      <name val="Roboto"/>
    </font>
    <font>
      <sz val="7"/>
      <name val="Roboto"/>
    </font>
    <font>
      <sz val="11"/>
      <name val="Roboto"/>
    </font>
    <font>
      <sz val="8"/>
      <name val="Roboto"/>
    </font>
    <font>
      <sz val="10"/>
      <name val="Roboto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 applyFill="1"/>
    <xf numFmtId="0" fontId="3" fillId="0" borderId="0" xfId="0" applyFont="1"/>
    <xf numFmtId="4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5" fillId="0" borderId="3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0" fontId="5" fillId="3" borderId="0" xfId="0" applyFont="1" applyFill="1" applyBorder="1" applyAlignment="1">
      <alignment horizontal="left"/>
    </xf>
    <xf numFmtId="0" fontId="3" fillId="0" borderId="1" xfId="0" applyFont="1" applyFill="1" applyBorder="1"/>
    <xf numFmtId="41" fontId="3" fillId="0" borderId="1" xfId="1" applyNumberFormat="1" applyFont="1" applyFill="1" applyBorder="1" applyAlignment="1" applyProtection="1">
      <alignment horizontal="right"/>
    </xf>
    <xf numFmtId="41" fontId="3" fillId="0" borderId="0" xfId="0" applyNumberFormat="1" applyFon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/>
    <xf numFmtId="41" fontId="3" fillId="0" borderId="1" xfId="0" applyNumberFormat="1" applyFont="1" applyBorder="1" applyAlignment="1">
      <alignment horizontal="right" wrapText="1" readingOrder="1"/>
    </xf>
    <xf numFmtId="0" fontId="3" fillId="4" borderId="1" xfId="0" applyFont="1" applyFill="1" applyBorder="1" applyAlignment="1"/>
    <xf numFmtId="0" fontId="3" fillId="4" borderId="0" xfId="0" applyFont="1" applyFill="1" applyBorder="1" applyAlignment="1">
      <alignment horizontal="center"/>
    </xf>
    <xf numFmtId="41" fontId="3" fillId="0" borderId="1" xfId="1" applyNumberFormat="1" applyFont="1" applyFill="1" applyBorder="1" applyAlignment="1" applyProtection="1">
      <alignment horizontal="right" wrapText="1"/>
    </xf>
    <xf numFmtId="0" fontId="3" fillId="0" borderId="0" xfId="0" applyFont="1" applyFill="1" applyBorder="1"/>
    <xf numFmtId="0" fontId="6" fillId="0" borderId="0" xfId="0" applyFont="1" applyFill="1" applyBorder="1"/>
    <xf numFmtId="0" fontId="3" fillId="4" borderId="0" xfId="0" applyFont="1" applyFill="1" applyBorder="1" applyAlignment="1"/>
    <xf numFmtId="41" fontId="3" fillId="0" borderId="0" xfId="1" applyNumberFormat="1" applyFont="1" applyFill="1" applyBorder="1" applyAlignment="1" applyProtection="1">
      <alignment horizontal="right"/>
    </xf>
    <xf numFmtId="0" fontId="3" fillId="4" borderId="0" xfId="0" applyFont="1" applyFill="1" applyBorder="1"/>
    <xf numFmtId="0" fontId="3" fillId="4" borderId="1" xfId="0" applyFont="1" applyFill="1" applyBorder="1"/>
    <xf numFmtId="0" fontId="7" fillId="0" borderId="0" xfId="0" applyFont="1" applyFill="1" applyBorder="1"/>
    <xf numFmtId="0" fontId="7" fillId="0" borderId="0" xfId="0" applyFont="1"/>
    <xf numFmtId="41" fontId="7" fillId="0" borderId="0" xfId="0" applyNumberFormat="1" applyFont="1"/>
    <xf numFmtId="0" fontId="5" fillId="0" borderId="1" xfId="0" applyFont="1" applyFill="1" applyBorder="1"/>
    <xf numFmtId="41" fontId="5" fillId="0" borderId="1" xfId="1" applyNumberFormat="1" applyFont="1" applyFill="1" applyBorder="1" applyAlignment="1" applyProtection="1">
      <alignment horizontal="right"/>
    </xf>
    <xf numFmtId="0" fontId="5" fillId="2" borderId="0" xfId="0" applyFont="1" applyFill="1" applyBorder="1"/>
    <xf numFmtId="41" fontId="5" fillId="2" borderId="0" xfId="1" applyNumberFormat="1" applyFont="1" applyFill="1" applyBorder="1" applyAlignment="1" applyProtection="1">
      <alignment horizontal="right"/>
    </xf>
    <xf numFmtId="9" fontId="3" fillId="0" borderId="0" xfId="2" applyFont="1" applyFill="1"/>
    <xf numFmtId="0" fontId="5" fillId="0" borderId="0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right"/>
    </xf>
    <xf numFmtId="0" fontId="3" fillId="0" borderId="2" xfId="0" applyFont="1" applyFill="1" applyBorder="1" applyAlignment="1">
      <alignment horizontal="right"/>
    </xf>
    <xf numFmtId="0" fontId="3" fillId="0" borderId="1" xfId="0" applyFont="1" applyBorder="1" applyAlignment="1">
      <alignment horizontal="left" wrapText="1" readingOrder="1"/>
    </xf>
    <xf numFmtId="0" fontId="5" fillId="0" borderId="1" xfId="0" applyFont="1" applyBorder="1" applyAlignment="1">
      <alignment horizontal="left" wrapText="1" readingOrder="1"/>
    </xf>
    <xf numFmtId="41" fontId="5" fillId="0" borderId="1" xfId="0" applyNumberFormat="1" applyFont="1" applyBorder="1" applyAlignment="1">
      <alignment horizontal="right" wrapText="1" readingOrder="1"/>
    </xf>
    <xf numFmtId="0" fontId="3" fillId="0" borderId="0" xfId="0" applyFont="1" applyFill="1" applyBorder="1" applyAlignment="1"/>
    <xf numFmtId="0" fontId="8" fillId="0" borderId="1" xfId="0" applyFont="1" applyFill="1" applyBorder="1" applyAlignment="1">
      <alignment horizontal="right"/>
    </xf>
    <xf numFmtId="43" fontId="3" fillId="0" borderId="0" xfId="1" applyFont="1" applyFill="1"/>
    <xf numFmtId="0" fontId="5" fillId="0" borderId="0" xfId="0" applyFont="1" applyBorder="1" applyAlignment="1">
      <alignment horizontal="left" wrapText="1" readingOrder="1"/>
    </xf>
    <xf numFmtId="41" fontId="5" fillId="0" borderId="0" xfId="0" applyNumberFormat="1" applyFont="1" applyBorder="1" applyAlignment="1">
      <alignment horizontal="right" wrapText="1" readingOrder="1"/>
    </xf>
    <xf numFmtId="0" fontId="3" fillId="0" borderId="5" xfId="0" applyFont="1" applyBorder="1" applyAlignment="1">
      <alignment horizontal="left" wrapText="1" readingOrder="1"/>
    </xf>
    <xf numFmtId="0" fontId="5" fillId="4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164" fontId="3" fillId="0" borderId="0" xfId="1" applyNumberFormat="1" applyFont="1" applyFill="1"/>
    <xf numFmtId="0" fontId="3" fillId="5" borderId="0" xfId="0" applyFont="1" applyFill="1"/>
    <xf numFmtId="0" fontId="3" fillId="0" borderId="0" xfId="0" applyFont="1" applyBorder="1"/>
    <xf numFmtId="41" fontId="3" fillId="0" borderId="5" xfId="0" applyNumberFormat="1" applyFont="1" applyBorder="1" applyAlignment="1">
      <alignment horizontal="right" wrapText="1" readingOrder="1"/>
    </xf>
    <xf numFmtId="0" fontId="5" fillId="0" borderId="0" xfId="0" applyFont="1" applyFill="1" applyBorder="1" applyAlignment="1">
      <alignment horizontal="center"/>
    </xf>
    <xf numFmtId="0" fontId="3" fillId="0" borderId="6" xfId="0" applyFont="1" applyFill="1" applyBorder="1"/>
    <xf numFmtId="0" fontId="5" fillId="0" borderId="0" xfId="0" applyFont="1" applyFill="1" applyBorder="1" applyAlignment="1"/>
    <xf numFmtId="0" fontId="5" fillId="2" borderId="7" xfId="0" applyFont="1" applyFill="1" applyBorder="1" applyAlignment="1">
      <alignment horizontal="left"/>
    </xf>
    <xf numFmtId="0" fontId="8" fillId="0" borderId="1" xfId="0" applyFont="1" applyBorder="1" applyAlignment="1">
      <alignment horizontal="left" wrapText="1" readingOrder="1"/>
    </xf>
    <xf numFmtId="41" fontId="5" fillId="0" borderId="8" xfId="0" applyNumberFormat="1" applyFont="1" applyBorder="1" applyAlignment="1">
      <alignment horizontal="right" wrapText="1" readingOrder="1"/>
    </xf>
    <xf numFmtId="41" fontId="3" fillId="0" borderId="0" xfId="0" applyNumberFormat="1" applyFont="1" applyFill="1" applyBorder="1"/>
    <xf numFmtId="41" fontId="5" fillId="0" borderId="1" xfId="1" applyNumberFormat="1" applyFont="1" applyFill="1" applyBorder="1" applyAlignment="1" applyProtection="1">
      <alignment horizontal="right" wrapText="1"/>
    </xf>
    <xf numFmtId="0" fontId="7" fillId="0" borderId="0" xfId="0" applyFont="1" applyBorder="1"/>
    <xf numFmtId="0" fontId="5" fillId="0" borderId="0" xfId="0" applyFont="1" applyFill="1" applyBorder="1"/>
    <xf numFmtId="41" fontId="5" fillId="0" borderId="0" xfId="1" applyNumberFormat="1" applyFont="1" applyFill="1" applyBorder="1" applyAlignment="1" applyProtection="1">
      <alignment horizontal="right" wrapText="1"/>
    </xf>
    <xf numFmtId="41" fontId="3" fillId="0" borderId="0" xfId="0" applyNumberFormat="1" applyFont="1" applyBorder="1"/>
    <xf numFmtId="9" fontId="7" fillId="0" borderId="0" xfId="2" applyFont="1"/>
    <xf numFmtId="41" fontId="7" fillId="0" borderId="0" xfId="0" applyNumberFormat="1" applyFont="1" applyBorder="1"/>
    <xf numFmtId="43" fontId="9" fillId="0" borderId="0" xfId="1" applyFont="1" applyBorder="1"/>
    <xf numFmtId="43" fontId="8" fillId="0" borderId="0" xfId="0" applyNumberFormat="1" applyFont="1"/>
    <xf numFmtId="0" fontId="5" fillId="0" borderId="2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showGridLines="0" tabSelected="1" topLeftCell="A184" workbookViewId="0">
      <selection activeCell="H9" sqref="H9"/>
    </sheetView>
  </sheetViews>
  <sheetFormatPr baseColWidth="10" defaultRowHeight="15" x14ac:dyDescent="0.25"/>
  <cols>
    <col min="1" max="1" width="12.42578125" style="27" customWidth="1"/>
    <col min="2" max="2" width="9.85546875" style="27" customWidth="1"/>
    <col min="3" max="3" width="9" style="27" customWidth="1"/>
    <col min="4" max="4" width="47.42578125" style="27" customWidth="1"/>
    <col min="5" max="5" width="14.28515625" style="28" bestFit="1" customWidth="1"/>
    <col min="6" max="6" width="13.85546875" style="27" bestFit="1" customWidth="1"/>
    <col min="7" max="7" width="12.5703125" style="27" bestFit="1" customWidth="1"/>
    <col min="8" max="8" width="13.5703125" style="27" bestFit="1" customWidth="1"/>
    <col min="9" max="16" width="11.42578125" style="27"/>
    <col min="17" max="17" width="16" style="27" bestFit="1" customWidth="1"/>
    <col min="18" max="256" width="11.42578125" style="27"/>
    <col min="257" max="257" width="12.42578125" style="27" customWidth="1"/>
    <col min="258" max="258" width="9.85546875" style="27" customWidth="1"/>
    <col min="259" max="259" width="9" style="27" customWidth="1"/>
    <col min="260" max="260" width="47.42578125" style="27" customWidth="1"/>
    <col min="261" max="261" width="14.28515625" style="27" bestFit="1" customWidth="1"/>
    <col min="262" max="262" width="13.85546875" style="27" bestFit="1" customWidth="1"/>
    <col min="263" max="263" width="12.5703125" style="27" bestFit="1" customWidth="1"/>
    <col min="264" max="264" width="13.5703125" style="27" bestFit="1" customWidth="1"/>
    <col min="265" max="272" width="11.42578125" style="27"/>
    <col min="273" max="273" width="16" style="27" bestFit="1" customWidth="1"/>
    <col min="274" max="512" width="11.42578125" style="27"/>
    <col min="513" max="513" width="12.42578125" style="27" customWidth="1"/>
    <col min="514" max="514" width="9.85546875" style="27" customWidth="1"/>
    <col min="515" max="515" width="9" style="27" customWidth="1"/>
    <col min="516" max="516" width="47.42578125" style="27" customWidth="1"/>
    <col min="517" max="517" width="14.28515625" style="27" bestFit="1" customWidth="1"/>
    <col min="518" max="518" width="13.85546875" style="27" bestFit="1" customWidth="1"/>
    <col min="519" max="519" width="12.5703125" style="27" bestFit="1" customWidth="1"/>
    <col min="520" max="520" width="13.5703125" style="27" bestFit="1" customWidth="1"/>
    <col min="521" max="528" width="11.42578125" style="27"/>
    <col min="529" max="529" width="16" style="27" bestFit="1" customWidth="1"/>
    <col min="530" max="768" width="11.42578125" style="27"/>
    <col min="769" max="769" width="12.42578125" style="27" customWidth="1"/>
    <col min="770" max="770" width="9.85546875" style="27" customWidth="1"/>
    <col min="771" max="771" width="9" style="27" customWidth="1"/>
    <col min="772" max="772" width="47.42578125" style="27" customWidth="1"/>
    <col min="773" max="773" width="14.28515625" style="27" bestFit="1" customWidth="1"/>
    <col min="774" max="774" width="13.85546875" style="27" bestFit="1" customWidth="1"/>
    <col min="775" max="775" width="12.5703125" style="27" bestFit="1" customWidth="1"/>
    <col min="776" max="776" width="13.5703125" style="27" bestFit="1" customWidth="1"/>
    <col min="777" max="784" width="11.42578125" style="27"/>
    <col min="785" max="785" width="16" style="27" bestFit="1" customWidth="1"/>
    <col min="786" max="1024" width="11.42578125" style="27"/>
    <col min="1025" max="1025" width="12.42578125" style="27" customWidth="1"/>
    <col min="1026" max="1026" width="9.85546875" style="27" customWidth="1"/>
    <col min="1027" max="1027" width="9" style="27" customWidth="1"/>
    <col min="1028" max="1028" width="47.42578125" style="27" customWidth="1"/>
    <col min="1029" max="1029" width="14.28515625" style="27" bestFit="1" customWidth="1"/>
    <col min="1030" max="1030" width="13.85546875" style="27" bestFit="1" customWidth="1"/>
    <col min="1031" max="1031" width="12.5703125" style="27" bestFit="1" customWidth="1"/>
    <col min="1032" max="1032" width="13.5703125" style="27" bestFit="1" customWidth="1"/>
    <col min="1033" max="1040" width="11.42578125" style="27"/>
    <col min="1041" max="1041" width="16" style="27" bestFit="1" customWidth="1"/>
    <col min="1042" max="1280" width="11.42578125" style="27"/>
    <col min="1281" max="1281" width="12.42578125" style="27" customWidth="1"/>
    <col min="1282" max="1282" width="9.85546875" style="27" customWidth="1"/>
    <col min="1283" max="1283" width="9" style="27" customWidth="1"/>
    <col min="1284" max="1284" width="47.42578125" style="27" customWidth="1"/>
    <col min="1285" max="1285" width="14.28515625" style="27" bestFit="1" customWidth="1"/>
    <col min="1286" max="1286" width="13.85546875" style="27" bestFit="1" customWidth="1"/>
    <col min="1287" max="1287" width="12.5703125" style="27" bestFit="1" customWidth="1"/>
    <col min="1288" max="1288" width="13.5703125" style="27" bestFit="1" customWidth="1"/>
    <col min="1289" max="1296" width="11.42578125" style="27"/>
    <col min="1297" max="1297" width="16" style="27" bestFit="1" customWidth="1"/>
    <col min="1298" max="1536" width="11.42578125" style="27"/>
    <col min="1537" max="1537" width="12.42578125" style="27" customWidth="1"/>
    <col min="1538" max="1538" width="9.85546875" style="27" customWidth="1"/>
    <col min="1539" max="1539" width="9" style="27" customWidth="1"/>
    <col min="1540" max="1540" width="47.42578125" style="27" customWidth="1"/>
    <col min="1541" max="1541" width="14.28515625" style="27" bestFit="1" customWidth="1"/>
    <col min="1542" max="1542" width="13.85546875" style="27" bestFit="1" customWidth="1"/>
    <col min="1543" max="1543" width="12.5703125" style="27" bestFit="1" customWidth="1"/>
    <col min="1544" max="1544" width="13.5703125" style="27" bestFit="1" customWidth="1"/>
    <col min="1545" max="1552" width="11.42578125" style="27"/>
    <col min="1553" max="1553" width="16" style="27" bestFit="1" customWidth="1"/>
    <col min="1554" max="1792" width="11.42578125" style="27"/>
    <col min="1793" max="1793" width="12.42578125" style="27" customWidth="1"/>
    <col min="1794" max="1794" width="9.85546875" style="27" customWidth="1"/>
    <col min="1795" max="1795" width="9" style="27" customWidth="1"/>
    <col min="1796" max="1796" width="47.42578125" style="27" customWidth="1"/>
    <col min="1797" max="1797" width="14.28515625" style="27" bestFit="1" customWidth="1"/>
    <col min="1798" max="1798" width="13.85546875" style="27" bestFit="1" customWidth="1"/>
    <col min="1799" max="1799" width="12.5703125" style="27" bestFit="1" customWidth="1"/>
    <col min="1800" max="1800" width="13.5703125" style="27" bestFit="1" customWidth="1"/>
    <col min="1801" max="1808" width="11.42578125" style="27"/>
    <col min="1809" max="1809" width="16" style="27" bestFit="1" customWidth="1"/>
    <col min="1810" max="2048" width="11.42578125" style="27"/>
    <col min="2049" max="2049" width="12.42578125" style="27" customWidth="1"/>
    <col min="2050" max="2050" width="9.85546875" style="27" customWidth="1"/>
    <col min="2051" max="2051" width="9" style="27" customWidth="1"/>
    <col min="2052" max="2052" width="47.42578125" style="27" customWidth="1"/>
    <col min="2053" max="2053" width="14.28515625" style="27" bestFit="1" customWidth="1"/>
    <col min="2054" max="2054" width="13.85546875" style="27" bestFit="1" customWidth="1"/>
    <col min="2055" max="2055" width="12.5703125" style="27" bestFit="1" customWidth="1"/>
    <col min="2056" max="2056" width="13.5703125" style="27" bestFit="1" customWidth="1"/>
    <col min="2057" max="2064" width="11.42578125" style="27"/>
    <col min="2065" max="2065" width="16" style="27" bestFit="1" customWidth="1"/>
    <col min="2066" max="2304" width="11.42578125" style="27"/>
    <col min="2305" max="2305" width="12.42578125" style="27" customWidth="1"/>
    <col min="2306" max="2306" width="9.85546875" style="27" customWidth="1"/>
    <col min="2307" max="2307" width="9" style="27" customWidth="1"/>
    <col min="2308" max="2308" width="47.42578125" style="27" customWidth="1"/>
    <col min="2309" max="2309" width="14.28515625" style="27" bestFit="1" customWidth="1"/>
    <col min="2310" max="2310" width="13.85546875" style="27" bestFit="1" customWidth="1"/>
    <col min="2311" max="2311" width="12.5703125" style="27" bestFit="1" customWidth="1"/>
    <col min="2312" max="2312" width="13.5703125" style="27" bestFit="1" customWidth="1"/>
    <col min="2313" max="2320" width="11.42578125" style="27"/>
    <col min="2321" max="2321" width="16" style="27" bestFit="1" customWidth="1"/>
    <col min="2322" max="2560" width="11.42578125" style="27"/>
    <col min="2561" max="2561" width="12.42578125" style="27" customWidth="1"/>
    <col min="2562" max="2562" width="9.85546875" style="27" customWidth="1"/>
    <col min="2563" max="2563" width="9" style="27" customWidth="1"/>
    <col min="2564" max="2564" width="47.42578125" style="27" customWidth="1"/>
    <col min="2565" max="2565" width="14.28515625" style="27" bestFit="1" customWidth="1"/>
    <col min="2566" max="2566" width="13.85546875" style="27" bestFit="1" customWidth="1"/>
    <col min="2567" max="2567" width="12.5703125" style="27" bestFit="1" customWidth="1"/>
    <col min="2568" max="2568" width="13.5703125" style="27" bestFit="1" customWidth="1"/>
    <col min="2569" max="2576" width="11.42578125" style="27"/>
    <col min="2577" max="2577" width="16" style="27" bestFit="1" customWidth="1"/>
    <col min="2578" max="2816" width="11.42578125" style="27"/>
    <col min="2817" max="2817" width="12.42578125" style="27" customWidth="1"/>
    <col min="2818" max="2818" width="9.85546875" style="27" customWidth="1"/>
    <col min="2819" max="2819" width="9" style="27" customWidth="1"/>
    <col min="2820" max="2820" width="47.42578125" style="27" customWidth="1"/>
    <col min="2821" max="2821" width="14.28515625" style="27" bestFit="1" customWidth="1"/>
    <col min="2822" max="2822" width="13.85546875" style="27" bestFit="1" customWidth="1"/>
    <col min="2823" max="2823" width="12.5703125" style="27" bestFit="1" customWidth="1"/>
    <col min="2824" max="2824" width="13.5703125" style="27" bestFit="1" customWidth="1"/>
    <col min="2825" max="2832" width="11.42578125" style="27"/>
    <col min="2833" max="2833" width="16" style="27" bestFit="1" customWidth="1"/>
    <col min="2834" max="3072" width="11.42578125" style="27"/>
    <col min="3073" max="3073" width="12.42578125" style="27" customWidth="1"/>
    <col min="3074" max="3074" width="9.85546875" style="27" customWidth="1"/>
    <col min="3075" max="3075" width="9" style="27" customWidth="1"/>
    <col min="3076" max="3076" width="47.42578125" style="27" customWidth="1"/>
    <col min="3077" max="3077" width="14.28515625" style="27" bestFit="1" customWidth="1"/>
    <col min="3078" max="3078" width="13.85546875" style="27" bestFit="1" customWidth="1"/>
    <col min="3079" max="3079" width="12.5703125" style="27" bestFit="1" customWidth="1"/>
    <col min="3080" max="3080" width="13.5703125" style="27" bestFit="1" customWidth="1"/>
    <col min="3081" max="3088" width="11.42578125" style="27"/>
    <col min="3089" max="3089" width="16" style="27" bestFit="1" customWidth="1"/>
    <col min="3090" max="3328" width="11.42578125" style="27"/>
    <col min="3329" max="3329" width="12.42578125" style="27" customWidth="1"/>
    <col min="3330" max="3330" width="9.85546875" style="27" customWidth="1"/>
    <col min="3331" max="3331" width="9" style="27" customWidth="1"/>
    <col min="3332" max="3332" width="47.42578125" style="27" customWidth="1"/>
    <col min="3333" max="3333" width="14.28515625" style="27" bestFit="1" customWidth="1"/>
    <col min="3334" max="3334" width="13.85546875" style="27" bestFit="1" customWidth="1"/>
    <col min="3335" max="3335" width="12.5703125" style="27" bestFit="1" customWidth="1"/>
    <col min="3336" max="3336" width="13.5703125" style="27" bestFit="1" customWidth="1"/>
    <col min="3337" max="3344" width="11.42578125" style="27"/>
    <col min="3345" max="3345" width="16" style="27" bestFit="1" customWidth="1"/>
    <col min="3346" max="3584" width="11.42578125" style="27"/>
    <col min="3585" max="3585" width="12.42578125" style="27" customWidth="1"/>
    <col min="3586" max="3586" width="9.85546875" style="27" customWidth="1"/>
    <col min="3587" max="3587" width="9" style="27" customWidth="1"/>
    <col min="3588" max="3588" width="47.42578125" style="27" customWidth="1"/>
    <col min="3589" max="3589" width="14.28515625" style="27" bestFit="1" customWidth="1"/>
    <col min="3590" max="3590" width="13.85546875" style="27" bestFit="1" customWidth="1"/>
    <col min="3591" max="3591" width="12.5703125" style="27" bestFit="1" customWidth="1"/>
    <col min="3592" max="3592" width="13.5703125" style="27" bestFit="1" customWidth="1"/>
    <col min="3593" max="3600" width="11.42578125" style="27"/>
    <col min="3601" max="3601" width="16" style="27" bestFit="1" customWidth="1"/>
    <col min="3602" max="3840" width="11.42578125" style="27"/>
    <col min="3841" max="3841" width="12.42578125" style="27" customWidth="1"/>
    <col min="3842" max="3842" width="9.85546875" style="27" customWidth="1"/>
    <col min="3843" max="3843" width="9" style="27" customWidth="1"/>
    <col min="3844" max="3844" width="47.42578125" style="27" customWidth="1"/>
    <col min="3845" max="3845" width="14.28515625" style="27" bestFit="1" customWidth="1"/>
    <col min="3846" max="3846" width="13.85546875" style="27" bestFit="1" customWidth="1"/>
    <col min="3847" max="3847" width="12.5703125" style="27" bestFit="1" customWidth="1"/>
    <col min="3848" max="3848" width="13.5703125" style="27" bestFit="1" customWidth="1"/>
    <col min="3849" max="3856" width="11.42578125" style="27"/>
    <col min="3857" max="3857" width="16" style="27" bestFit="1" customWidth="1"/>
    <col min="3858" max="4096" width="11.42578125" style="27"/>
    <col min="4097" max="4097" width="12.42578125" style="27" customWidth="1"/>
    <col min="4098" max="4098" width="9.85546875" style="27" customWidth="1"/>
    <col min="4099" max="4099" width="9" style="27" customWidth="1"/>
    <col min="4100" max="4100" width="47.42578125" style="27" customWidth="1"/>
    <col min="4101" max="4101" width="14.28515625" style="27" bestFit="1" customWidth="1"/>
    <col min="4102" max="4102" width="13.85546875" style="27" bestFit="1" customWidth="1"/>
    <col min="4103" max="4103" width="12.5703125" style="27" bestFit="1" customWidth="1"/>
    <col min="4104" max="4104" width="13.5703125" style="27" bestFit="1" customWidth="1"/>
    <col min="4105" max="4112" width="11.42578125" style="27"/>
    <col min="4113" max="4113" width="16" style="27" bestFit="1" customWidth="1"/>
    <col min="4114" max="4352" width="11.42578125" style="27"/>
    <col min="4353" max="4353" width="12.42578125" style="27" customWidth="1"/>
    <col min="4354" max="4354" width="9.85546875" style="27" customWidth="1"/>
    <col min="4355" max="4355" width="9" style="27" customWidth="1"/>
    <col min="4356" max="4356" width="47.42578125" style="27" customWidth="1"/>
    <col min="4357" max="4357" width="14.28515625" style="27" bestFit="1" customWidth="1"/>
    <col min="4358" max="4358" width="13.85546875" style="27" bestFit="1" customWidth="1"/>
    <col min="4359" max="4359" width="12.5703125" style="27" bestFit="1" customWidth="1"/>
    <col min="4360" max="4360" width="13.5703125" style="27" bestFit="1" customWidth="1"/>
    <col min="4361" max="4368" width="11.42578125" style="27"/>
    <col min="4369" max="4369" width="16" style="27" bestFit="1" customWidth="1"/>
    <col min="4370" max="4608" width="11.42578125" style="27"/>
    <col min="4609" max="4609" width="12.42578125" style="27" customWidth="1"/>
    <col min="4610" max="4610" width="9.85546875" style="27" customWidth="1"/>
    <col min="4611" max="4611" width="9" style="27" customWidth="1"/>
    <col min="4612" max="4612" width="47.42578125" style="27" customWidth="1"/>
    <col min="4613" max="4613" width="14.28515625" style="27" bestFit="1" customWidth="1"/>
    <col min="4614" max="4614" width="13.85546875" style="27" bestFit="1" customWidth="1"/>
    <col min="4615" max="4615" width="12.5703125" style="27" bestFit="1" customWidth="1"/>
    <col min="4616" max="4616" width="13.5703125" style="27" bestFit="1" customWidth="1"/>
    <col min="4617" max="4624" width="11.42578125" style="27"/>
    <col min="4625" max="4625" width="16" style="27" bestFit="1" customWidth="1"/>
    <col min="4626" max="4864" width="11.42578125" style="27"/>
    <col min="4865" max="4865" width="12.42578125" style="27" customWidth="1"/>
    <col min="4866" max="4866" width="9.85546875" style="27" customWidth="1"/>
    <col min="4867" max="4867" width="9" style="27" customWidth="1"/>
    <col min="4868" max="4868" width="47.42578125" style="27" customWidth="1"/>
    <col min="4869" max="4869" width="14.28515625" style="27" bestFit="1" customWidth="1"/>
    <col min="4870" max="4870" width="13.85546875" style="27" bestFit="1" customWidth="1"/>
    <col min="4871" max="4871" width="12.5703125" style="27" bestFit="1" customWidth="1"/>
    <col min="4872" max="4872" width="13.5703125" style="27" bestFit="1" customWidth="1"/>
    <col min="4873" max="4880" width="11.42578125" style="27"/>
    <col min="4881" max="4881" width="16" style="27" bestFit="1" customWidth="1"/>
    <col min="4882" max="5120" width="11.42578125" style="27"/>
    <col min="5121" max="5121" width="12.42578125" style="27" customWidth="1"/>
    <col min="5122" max="5122" width="9.85546875" style="27" customWidth="1"/>
    <col min="5123" max="5123" width="9" style="27" customWidth="1"/>
    <col min="5124" max="5124" width="47.42578125" style="27" customWidth="1"/>
    <col min="5125" max="5125" width="14.28515625" style="27" bestFit="1" customWidth="1"/>
    <col min="5126" max="5126" width="13.85546875" style="27" bestFit="1" customWidth="1"/>
    <col min="5127" max="5127" width="12.5703125" style="27" bestFit="1" customWidth="1"/>
    <col min="5128" max="5128" width="13.5703125" style="27" bestFit="1" customWidth="1"/>
    <col min="5129" max="5136" width="11.42578125" style="27"/>
    <col min="5137" max="5137" width="16" style="27" bestFit="1" customWidth="1"/>
    <col min="5138" max="5376" width="11.42578125" style="27"/>
    <col min="5377" max="5377" width="12.42578125" style="27" customWidth="1"/>
    <col min="5378" max="5378" width="9.85546875" style="27" customWidth="1"/>
    <col min="5379" max="5379" width="9" style="27" customWidth="1"/>
    <col min="5380" max="5380" width="47.42578125" style="27" customWidth="1"/>
    <col min="5381" max="5381" width="14.28515625" style="27" bestFit="1" customWidth="1"/>
    <col min="5382" max="5382" width="13.85546875" style="27" bestFit="1" customWidth="1"/>
    <col min="5383" max="5383" width="12.5703125" style="27" bestFit="1" customWidth="1"/>
    <col min="5384" max="5384" width="13.5703125" style="27" bestFit="1" customWidth="1"/>
    <col min="5385" max="5392" width="11.42578125" style="27"/>
    <col min="5393" max="5393" width="16" style="27" bestFit="1" customWidth="1"/>
    <col min="5394" max="5632" width="11.42578125" style="27"/>
    <col min="5633" max="5633" width="12.42578125" style="27" customWidth="1"/>
    <col min="5634" max="5634" width="9.85546875" style="27" customWidth="1"/>
    <col min="5635" max="5635" width="9" style="27" customWidth="1"/>
    <col min="5636" max="5636" width="47.42578125" style="27" customWidth="1"/>
    <col min="5637" max="5637" width="14.28515625" style="27" bestFit="1" customWidth="1"/>
    <col min="5638" max="5638" width="13.85546875" style="27" bestFit="1" customWidth="1"/>
    <col min="5639" max="5639" width="12.5703125" style="27" bestFit="1" customWidth="1"/>
    <col min="5640" max="5640" width="13.5703125" style="27" bestFit="1" customWidth="1"/>
    <col min="5641" max="5648" width="11.42578125" style="27"/>
    <col min="5649" max="5649" width="16" style="27" bestFit="1" customWidth="1"/>
    <col min="5650" max="5888" width="11.42578125" style="27"/>
    <col min="5889" max="5889" width="12.42578125" style="27" customWidth="1"/>
    <col min="5890" max="5890" width="9.85546875" style="27" customWidth="1"/>
    <col min="5891" max="5891" width="9" style="27" customWidth="1"/>
    <col min="5892" max="5892" width="47.42578125" style="27" customWidth="1"/>
    <col min="5893" max="5893" width="14.28515625" style="27" bestFit="1" customWidth="1"/>
    <col min="5894" max="5894" width="13.85546875" style="27" bestFit="1" customWidth="1"/>
    <col min="5895" max="5895" width="12.5703125" style="27" bestFit="1" customWidth="1"/>
    <col min="5896" max="5896" width="13.5703125" style="27" bestFit="1" customWidth="1"/>
    <col min="5897" max="5904" width="11.42578125" style="27"/>
    <col min="5905" max="5905" width="16" style="27" bestFit="1" customWidth="1"/>
    <col min="5906" max="6144" width="11.42578125" style="27"/>
    <col min="6145" max="6145" width="12.42578125" style="27" customWidth="1"/>
    <col min="6146" max="6146" width="9.85546875" style="27" customWidth="1"/>
    <col min="6147" max="6147" width="9" style="27" customWidth="1"/>
    <col min="6148" max="6148" width="47.42578125" style="27" customWidth="1"/>
    <col min="6149" max="6149" width="14.28515625" style="27" bestFit="1" customWidth="1"/>
    <col min="6150" max="6150" width="13.85546875" style="27" bestFit="1" customWidth="1"/>
    <col min="6151" max="6151" width="12.5703125" style="27" bestFit="1" customWidth="1"/>
    <col min="6152" max="6152" width="13.5703125" style="27" bestFit="1" customWidth="1"/>
    <col min="6153" max="6160" width="11.42578125" style="27"/>
    <col min="6161" max="6161" width="16" style="27" bestFit="1" customWidth="1"/>
    <col min="6162" max="6400" width="11.42578125" style="27"/>
    <col min="6401" max="6401" width="12.42578125" style="27" customWidth="1"/>
    <col min="6402" max="6402" width="9.85546875" style="27" customWidth="1"/>
    <col min="6403" max="6403" width="9" style="27" customWidth="1"/>
    <col min="6404" max="6404" width="47.42578125" style="27" customWidth="1"/>
    <col min="6405" max="6405" width="14.28515625" style="27" bestFit="1" customWidth="1"/>
    <col min="6406" max="6406" width="13.85546875" style="27" bestFit="1" customWidth="1"/>
    <col min="6407" max="6407" width="12.5703125" style="27" bestFit="1" customWidth="1"/>
    <col min="6408" max="6408" width="13.5703125" style="27" bestFit="1" customWidth="1"/>
    <col min="6409" max="6416" width="11.42578125" style="27"/>
    <col min="6417" max="6417" width="16" style="27" bestFit="1" customWidth="1"/>
    <col min="6418" max="6656" width="11.42578125" style="27"/>
    <col min="6657" max="6657" width="12.42578125" style="27" customWidth="1"/>
    <col min="6658" max="6658" width="9.85546875" style="27" customWidth="1"/>
    <col min="6659" max="6659" width="9" style="27" customWidth="1"/>
    <col min="6660" max="6660" width="47.42578125" style="27" customWidth="1"/>
    <col min="6661" max="6661" width="14.28515625" style="27" bestFit="1" customWidth="1"/>
    <col min="6662" max="6662" width="13.85546875" style="27" bestFit="1" customWidth="1"/>
    <col min="6663" max="6663" width="12.5703125" style="27" bestFit="1" customWidth="1"/>
    <col min="6664" max="6664" width="13.5703125" style="27" bestFit="1" customWidth="1"/>
    <col min="6665" max="6672" width="11.42578125" style="27"/>
    <col min="6673" max="6673" width="16" style="27" bestFit="1" customWidth="1"/>
    <col min="6674" max="6912" width="11.42578125" style="27"/>
    <col min="6913" max="6913" width="12.42578125" style="27" customWidth="1"/>
    <col min="6914" max="6914" width="9.85546875" style="27" customWidth="1"/>
    <col min="6915" max="6915" width="9" style="27" customWidth="1"/>
    <col min="6916" max="6916" width="47.42578125" style="27" customWidth="1"/>
    <col min="6917" max="6917" width="14.28515625" style="27" bestFit="1" customWidth="1"/>
    <col min="6918" max="6918" width="13.85546875" style="27" bestFit="1" customWidth="1"/>
    <col min="6919" max="6919" width="12.5703125" style="27" bestFit="1" customWidth="1"/>
    <col min="6920" max="6920" width="13.5703125" style="27" bestFit="1" customWidth="1"/>
    <col min="6921" max="6928" width="11.42578125" style="27"/>
    <col min="6929" max="6929" width="16" style="27" bestFit="1" customWidth="1"/>
    <col min="6930" max="7168" width="11.42578125" style="27"/>
    <col min="7169" max="7169" width="12.42578125" style="27" customWidth="1"/>
    <col min="7170" max="7170" width="9.85546875" style="27" customWidth="1"/>
    <col min="7171" max="7171" width="9" style="27" customWidth="1"/>
    <col min="7172" max="7172" width="47.42578125" style="27" customWidth="1"/>
    <col min="7173" max="7173" width="14.28515625" style="27" bestFit="1" customWidth="1"/>
    <col min="7174" max="7174" width="13.85546875" style="27" bestFit="1" customWidth="1"/>
    <col min="7175" max="7175" width="12.5703125" style="27" bestFit="1" customWidth="1"/>
    <col min="7176" max="7176" width="13.5703125" style="27" bestFit="1" customWidth="1"/>
    <col min="7177" max="7184" width="11.42578125" style="27"/>
    <col min="7185" max="7185" width="16" style="27" bestFit="1" customWidth="1"/>
    <col min="7186" max="7424" width="11.42578125" style="27"/>
    <col min="7425" max="7425" width="12.42578125" style="27" customWidth="1"/>
    <col min="7426" max="7426" width="9.85546875" style="27" customWidth="1"/>
    <col min="7427" max="7427" width="9" style="27" customWidth="1"/>
    <col min="7428" max="7428" width="47.42578125" style="27" customWidth="1"/>
    <col min="7429" max="7429" width="14.28515625" style="27" bestFit="1" customWidth="1"/>
    <col min="7430" max="7430" width="13.85546875" style="27" bestFit="1" customWidth="1"/>
    <col min="7431" max="7431" width="12.5703125" style="27" bestFit="1" customWidth="1"/>
    <col min="7432" max="7432" width="13.5703125" style="27" bestFit="1" customWidth="1"/>
    <col min="7433" max="7440" width="11.42578125" style="27"/>
    <col min="7441" max="7441" width="16" style="27" bestFit="1" customWidth="1"/>
    <col min="7442" max="7680" width="11.42578125" style="27"/>
    <col min="7681" max="7681" width="12.42578125" style="27" customWidth="1"/>
    <col min="7682" max="7682" width="9.85546875" style="27" customWidth="1"/>
    <col min="7683" max="7683" width="9" style="27" customWidth="1"/>
    <col min="7684" max="7684" width="47.42578125" style="27" customWidth="1"/>
    <col min="7685" max="7685" width="14.28515625" style="27" bestFit="1" customWidth="1"/>
    <col min="7686" max="7686" width="13.85546875" style="27" bestFit="1" customWidth="1"/>
    <col min="7687" max="7687" width="12.5703125" style="27" bestFit="1" customWidth="1"/>
    <col min="7688" max="7688" width="13.5703125" style="27" bestFit="1" customWidth="1"/>
    <col min="7689" max="7696" width="11.42578125" style="27"/>
    <col min="7697" max="7697" width="16" style="27" bestFit="1" customWidth="1"/>
    <col min="7698" max="7936" width="11.42578125" style="27"/>
    <col min="7937" max="7937" width="12.42578125" style="27" customWidth="1"/>
    <col min="7938" max="7938" width="9.85546875" style="27" customWidth="1"/>
    <col min="7939" max="7939" width="9" style="27" customWidth="1"/>
    <col min="7940" max="7940" width="47.42578125" style="27" customWidth="1"/>
    <col min="7941" max="7941" width="14.28515625" style="27" bestFit="1" customWidth="1"/>
    <col min="7942" max="7942" width="13.85546875" style="27" bestFit="1" customWidth="1"/>
    <col min="7943" max="7943" width="12.5703125" style="27" bestFit="1" customWidth="1"/>
    <col min="7944" max="7944" width="13.5703125" style="27" bestFit="1" customWidth="1"/>
    <col min="7945" max="7952" width="11.42578125" style="27"/>
    <col min="7953" max="7953" width="16" style="27" bestFit="1" customWidth="1"/>
    <col min="7954" max="8192" width="11.42578125" style="27"/>
    <col min="8193" max="8193" width="12.42578125" style="27" customWidth="1"/>
    <col min="8194" max="8194" width="9.85546875" style="27" customWidth="1"/>
    <col min="8195" max="8195" width="9" style="27" customWidth="1"/>
    <col min="8196" max="8196" width="47.42578125" style="27" customWidth="1"/>
    <col min="8197" max="8197" width="14.28515625" style="27" bestFit="1" customWidth="1"/>
    <col min="8198" max="8198" width="13.85546875" style="27" bestFit="1" customWidth="1"/>
    <col min="8199" max="8199" width="12.5703125" style="27" bestFit="1" customWidth="1"/>
    <col min="8200" max="8200" width="13.5703125" style="27" bestFit="1" customWidth="1"/>
    <col min="8201" max="8208" width="11.42578125" style="27"/>
    <col min="8209" max="8209" width="16" style="27" bestFit="1" customWidth="1"/>
    <col min="8210" max="8448" width="11.42578125" style="27"/>
    <col min="8449" max="8449" width="12.42578125" style="27" customWidth="1"/>
    <col min="8450" max="8450" width="9.85546875" style="27" customWidth="1"/>
    <col min="8451" max="8451" width="9" style="27" customWidth="1"/>
    <col min="8452" max="8452" width="47.42578125" style="27" customWidth="1"/>
    <col min="8453" max="8453" width="14.28515625" style="27" bestFit="1" customWidth="1"/>
    <col min="8454" max="8454" width="13.85546875" style="27" bestFit="1" customWidth="1"/>
    <col min="8455" max="8455" width="12.5703125" style="27" bestFit="1" customWidth="1"/>
    <col min="8456" max="8456" width="13.5703125" style="27" bestFit="1" customWidth="1"/>
    <col min="8457" max="8464" width="11.42578125" style="27"/>
    <col min="8465" max="8465" width="16" style="27" bestFit="1" customWidth="1"/>
    <col min="8466" max="8704" width="11.42578125" style="27"/>
    <col min="8705" max="8705" width="12.42578125" style="27" customWidth="1"/>
    <col min="8706" max="8706" width="9.85546875" style="27" customWidth="1"/>
    <col min="8707" max="8707" width="9" style="27" customWidth="1"/>
    <col min="8708" max="8708" width="47.42578125" style="27" customWidth="1"/>
    <col min="8709" max="8709" width="14.28515625" style="27" bestFit="1" customWidth="1"/>
    <col min="8710" max="8710" width="13.85546875" style="27" bestFit="1" customWidth="1"/>
    <col min="8711" max="8711" width="12.5703125" style="27" bestFit="1" customWidth="1"/>
    <col min="8712" max="8712" width="13.5703125" style="27" bestFit="1" customWidth="1"/>
    <col min="8713" max="8720" width="11.42578125" style="27"/>
    <col min="8721" max="8721" width="16" style="27" bestFit="1" customWidth="1"/>
    <col min="8722" max="8960" width="11.42578125" style="27"/>
    <col min="8961" max="8961" width="12.42578125" style="27" customWidth="1"/>
    <col min="8962" max="8962" width="9.85546875" style="27" customWidth="1"/>
    <col min="8963" max="8963" width="9" style="27" customWidth="1"/>
    <col min="8964" max="8964" width="47.42578125" style="27" customWidth="1"/>
    <col min="8965" max="8965" width="14.28515625" style="27" bestFit="1" customWidth="1"/>
    <col min="8966" max="8966" width="13.85546875" style="27" bestFit="1" customWidth="1"/>
    <col min="8967" max="8967" width="12.5703125" style="27" bestFit="1" customWidth="1"/>
    <col min="8968" max="8968" width="13.5703125" style="27" bestFit="1" customWidth="1"/>
    <col min="8969" max="8976" width="11.42578125" style="27"/>
    <col min="8977" max="8977" width="16" style="27" bestFit="1" customWidth="1"/>
    <col min="8978" max="9216" width="11.42578125" style="27"/>
    <col min="9217" max="9217" width="12.42578125" style="27" customWidth="1"/>
    <col min="9218" max="9218" width="9.85546875" style="27" customWidth="1"/>
    <col min="9219" max="9219" width="9" style="27" customWidth="1"/>
    <col min="9220" max="9220" width="47.42578125" style="27" customWidth="1"/>
    <col min="9221" max="9221" width="14.28515625" style="27" bestFit="1" customWidth="1"/>
    <col min="9222" max="9222" width="13.85546875" style="27" bestFit="1" customWidth="1"/>
    <col min="9223" max="9223" width="12.5703125" style="27" bestFit="1" customWidth="1"/>
    <col min="9224" max="9224" width="13.5703125" style="27" bestFit="1" customWidth="1"/>
    <col min="9225" max="9232" width="11.42578125" style="27"/>
    <col min="9233" max="9233" width="16" style="27" bestFit="1" customWidth="1"/>
    <col min="9234" max="9472" width="11.42578125" style="27"/>
    <col min="9473" max="9473" width="12.42578125" style="27" customWidth="1"/>
    <col min="9474" max="9474" width="9.85546875" style="27" customWidth="1"/>
    <col min="9475" max="9475" width="9" style="27" customWidth="1"/>
    <col min="9476" max="9476" width="47.42578125" style="27" customWidth="1"/>
    <col min="9477" max="9477" width="14.28515625" style="27" bestFit="1" customWidth="1"/>
    <col min="9478" max="9478" width="13.85546875" style="27" bestFit="1" customWidth="1"/>
    <col min="9479" max="9479" width="12.5703125" style="27" bestFit="1" customWidth="1"/>
    <col min="9480" max="9480" width="13.5703125" style="27" bestFit="1" customWidth="1"/>
    <col min="9481" max="9488" width="11.42578125" style="27"/>
    <col min="9489" max="9489" width="16" style="27" bestFit="1" customWidth="1"/>
    <col min="9490" max="9728" width="11.42578125" style="27"/>
    <col min="9729" max="9729" width="12.42578125" style="27" customWidth="1"/>
    <col min="9730" max="9730" width="9.85546875" style="27" customWidth="1"/>
    <col min="9731" max="9731" width="9" style="27" customWidth="1"/>
    <col min="9732" max="9732" width="47.42578125" style="27" customWidth="1"/>
    <col min="9733" max="9733" width="14.28515625" style="27" bestFit="1" customWidth="1"/>
    <col min="9734" max="9734" width="13.85546875" style="27" bestFit="1" customWidth="1"/>
    <col min="9735" max="9735" width="12.5703125" style="27" bestFit="1" customWidth="1"/>
    <col min="9736" max="9736" width="13.5703125" style="27" bestFit="1" customWidth="1"/>
    <col min="9737" max="9744" width="11.42578125" style="27"/>
    <col min="9745" max="9745" width="16" style="27" bestFit="1" customWidth="1"/>
    <col min="9746" max="9984" width="11.42578125" style="27"/>
    <col min="9985" max="9985" width="12.42578125" style="27" customWidth="1"/>
    <col min="9986" max="9986" width="9.85546875" style="27" customWidth="1"/>
    <col min="9987" max="9987" width="9" style="27" customWidth="1"/>
    <col min="9988" max="9988" width="47.42578125" style="27" customWidth="1"/>
    <col min="9989" max="9989" width="14.28515625" style="27" bestFit="1" customWidth="1"/>
    <col min="9990" max="9990" width="13.85546875" style="27" bestFit="1" customWidth="1"/>
    <col min="9991" max="9991" width="12.5703125" style="27" bestFit="1" customWidth="1"/>
    <col min="9992" max="9992" width="13.5703125" style="27" bestFit="1" customWidth="1"/>
    <col min="9993" max="10000" width="11.42578125" style="27"/>
    <col min="10001" max="10001" width="16" style="27" bestFit="1" customWidth="1"/>
    <col min="10002" max="10240" width="11.42578125" style="27"/>
    <col min="10241" max="10241" width="12.42578125" style="27" customWidth="1"/>
    <col min="10242" max="10242" width="9.85546875" style="27" customWidth="1"/>
    <col min="10243" max="10243" width="9" style="27" customWidth="1"/>
    <col min="10244" max="10244" width="47.42578125" style="27" customWidth="1"/>
    <col min="10245" max="10245" width="14.28515625" style="27" bestFit="1" customWidth="1"/>
    <col min="10246" max="10246" width="13.85546875" style="27" bestFit="1" customWidth="1"/>
    <col min="10247" max="10247" width="12.5703125" style="27" bestFit="1" customWidth="1"/>
    <col min="10248" max="10248" width="13.5703125" style="27" bestFit="1" customWidth="1"/>
    <col min="10249" max="10256" width="11.42578125" style="27"/>
    <col min="10257" max="10257" width="16" style="27" bestFit="1" customWidth="1"/>
    <col min="10258" max="10496" width="11.42578125" style="27"/>
    <col min="10497" max="10497" width="12.42578125" style="27" customWidth="1"/>
    <col min="10498" max="10498" width="9.85546875" style="27" customWidth="1"/>
    <col min="10499" max="10499" width="9" style="27" customWidth="1"/>
    <col min="10500" max="10500" width="47.42578125" style="27" customWidth="1"/>
    <col min="10501" max="10501" width="14.28515625" style="27" bestFit="1" customWidth="1"/>
    <col min="10502" max="10502" width="13.85546875" style="27" bestFit="1" customWidth="1"/>
    <col min="10503" max="10503" width="12.5703125" style="27" bestFit="1" customWidth="1"/>
    <col min="10504" max="10504" width="13.5703125" style="27" bestFit="1" customWidth="1"/>
    <col min="10505" max="10512" width="11.42578125" style="27"/>
    <col min="10513" max="10513" width="16" style="27" bestFit="1" customWidth="1"/>
    <col min="10514" max="10752" width="11.42578125" style="27"/>
    <col min="10753" max="10753" width="12.42578125" style="27" customWidth="1"/>
    <col min="10754" max="10754" width="9.85546875" style="27" customWidth="1"/>
    <col min="10755" max="10755" width="9" style="27" customWidth="1"/>
    <col min="10756" max="10756" width="47.42578125" style="27" customWidth="1"/>
    <col min="10757" max="10757" width="14.28515625" style="27" bestFit="1" customWidth="1"/>
    <col min="10758" max="10758" width="13.85546875" style="27" bestFit="1" customWidth="1"/>
    <col min="10759" max="10759" width="12.5703125" style="27" bestFit="1" customWidth="1"/>
    <col min="10760" max="10760" width="13.5703125" style="27" bestFit="1" customWidth="1"/>
    <col min="10761" max="10768" width="11.42578125" style="27"/>
    <col min="10769" max="10769" width="16" style="27" bestFit="1" customWidth="1"/>
    <col min="10770" max="11008" width="11.42578125" style="27"/>
    <col min="11009" max="11009" width="12.42578125" style="27" customWidth="1"/>
    <col min="11010" max="11010" width="9.85546875" style="27" customWidth="1"/>
    <col min="11011" max="11011" width="9" style="27" customWidth="1"/>
    <col min="11012" max="11012" width="47.42578125" style="27" customWidth="1"/>
    <col min="11013" max="11013" width="14.28515625" style="27" bestFit="1" customWidth="1"/>
    <col min="11014" max="11014" width="13.85546875" style="27" bestFit="1" customWidth="1"/>
    <col min="11015" max="11015" width="12.5703125" style="27" bestFit="1" customWidth="1"/>
    <col min="11016" max="11016" width="13.5703125" style="27" bestFit="1" customWidth="1"/>
    <col min="11017" max="11024" width="11.42578125" style="27"/>
    <col min="11025" max="11025" width="16" style="27" bestFit="1" customWidth="1"/>
    <col min="11026" max="11264" width="11.42578125" style="27"/>
    <col min="11265" max="11265" width="12.42578125" style="27" customWidth="1"/>
    <col min="11266" max="11266" width="9.85546875" style="27" customWidth="1"/>
    <col min="11267" max="11267" width="9" style="27" customWidth="1"/>
    <col min="11268" max="11268" width="47.42578125" style="27" customWidth="1"/>
    <col min="11269" max="11269" width="14.28515625" style="27" bestFit="1" customWidth="1"/>
    <col min="11270" max="11270" width="13.85546875" style="27" bestFit="1" customWidth="1"/>
    <col min="11271" max="11271" width="12.5703125" style="27" bestFit="1" customWidth="1"/>
    <col min="11272" max="11272" width="13.5703125" style="27" bestFit="1" customWidth="1"/>
    <col min="11273" max="11280" width="11.42578125" style="27"/>
    <col min="11281" max="11281" width="16" style="27" bestFit="1" customWidth="1"/>
    <col min="11282" max="11520" width="11.42578125" style="27"/>
    <col min="11521" max="11521" width="12.42578125" style="27" customWidth="1"/>
    <col min="11522" max="11522" width="9.85546875" style="27" customWidth="1"/>
    <col min="11523" max="11523" width="9" style="27" customWidth="1"/>
    <col min="11524" max="11524" width="47.42578125" style="27" customWidth="1"/>
    <col min="11525" max="11525" width="14.28515625" style="27" bestFit="1" customWidth="1"/>
    <col min="11526" max="11526" width="13.85546875" style="27" bestFit="1" customWidth="1"/>
    <col min="11527" max="11527" width="12.5703125" style="27" bestFit="1" customWidth="1"/>
    <col min="11528" max="11528" width="13.5703125" style="27" bestFit="1" customWidth="1"/>
    <col min="11529" max="11536" width="11.42578125" style="27"/>
    <col min="11537" max="11537" width="16" style="27" bestFit="1" customWidth="1"/>
    <col min="11538" max="11776" width="11.42578125" style="27"/>
    <col min="11777" max="11777" width="12.42578125" style="27" customWidth="1"/>
    <col min="11778" max="11778" width="9.85546875" style="27" customWidth="1"/>
    <col min="11779" max="11779" width="9" style="27" customWidth="1"/>
    <col min="11780" max="11780" width="47.42578125" style="27" customWidth="1"/>
    <col min="11781" max="11781" width="14.28515625" style="27" bestFit="1" customWidth="1"/>
    <col min="11782" max="11782" width="13.85546875" style="27" bestFit="1" customWidth="1"/>
    <col min="11783" max="11783" width="12.5703125" style="27" bestFit="1" customWidth="1"/>
    <col min="11784" max="11784" width="13.5703125" style="27" bestFit="1" customWidth="1"/>
    <col min="11785" max="11792" width="11.42578125" style="27"/>
    <col min="11793" max="11793" width="16" style="27" bestFit="1" customWidth="1"/>
    <col min="11794" max="12032" width="11.42578125" style="27"/>
    <col min="12033" max="12033" width="12.42578125" style="27" customWidth="1"/>
    <col min="12034" max="12034" width="9.85546875" style="27" customWidth="1"/>
    <col min="12035" max="12035" width="9" style="27" customWidth="1"/>
    <col min="12036" max="12036" width="47.42578125" style="27" customWidth="1"/>
    <col min="12037" max="12037" width="14.28515625" style="27" bestFit="1" customWidth="1"/>
    <col min="12038" max="12038" width="13.85546875" style="27" bestFit="1" customWidth="1"/>
    <col min="12039" max="12039" width="12.5703125" style="27" bestFit="1" customWidth="1"/>
    <col min="12040" max="12040" width="13.5703125" style="27" bestFit="1" customWidth="1"/>
    <col min="12041" max="12048" width="11.42578125" style="27"/>
    <col min="12049" max="12049" width="16" style="27" bestFit="1" customWidth="1"/>
    <col min="12050" max="12288" width="11.42578125" style="27"/>
    <col min="12289" max="12289" width="12.42578125" style="27" customWidth="1"/>
    <col min="12290" max="12290" width="9.85546875" style="27" customWidth="1"/>
    <col min="12291" max="12291" width="9" style="27" customWidth="1"/>
    <col min="12292" max="12292" width="47.42578125" style="27" customWidth="1"/>
    <col min="12293" max="12293" width="14.28515625" style="27" bestFit="1" customWidth="1"/>
    <col min="12294" max="12294" width="13.85546875" style="27" bestFit="1" customWidth="1"/>
    <col min="12295" max="12295" width="12.5703125" style="27" bestFit="1" customWidth="1"/>
    <col min="12296" max="12296" width="13.5703125" style="27" bestFit="1" customWidth="1"/>
    <col min="12297" max="12304" width="11.42578125" style="27"/>
    <col min="12305" max="12305" width="16" style="27" bestFit="1" customWidth="1"/>
    <col min="12306" max="12544" width="11.42578125" style="27"/>
    <col min="12545" max="12545" width="12.42578125" style="27" customWidth="1"/>
    <col min="12546" max="12546" width="9.85546875" style="27" customWidth="1"/>
    <col min="12547" max="12547" width="9" style="27" customWidth="1"/>
    <col min="12548" max="12548" width="47.42578125" style="27" customWidth="1"/>
    <col min="12549" max="12549" width="14.28515625" style="27" bestFit="1" customWidth="1"/>
    <col min="12550" max="12550" width="13.85546875" style="27" bestFit="1" customWidth="1"/>
    <col min="12551" max="12551" width="12.5703125" style="27" bestFit="1" customWidth="1"/>
    <col min="12552" max="12552" width="13.5703125" style="27" bestFit="1" customWidth="1"/>
    <col min="12553" max="12560" width="11.42578125" style="27"/>
    <col min="12561" max="12561" width="16" style="27" bestFit="1" customWidth="1"/>
    <col min="12562" max="12800" width="11.42578125" style="27"/>
    <col min="12801" max="12801" width="12.42578125" style="27" customWidth="1"/>
    <col min="12802" max="12802" width="9.85546875" style="27" customWidth="1"/>
    <col min="12803" max="12803" width="9" style="27" customWidth="1"/>
    <col min="12804" max="12804" width="47.42578125" style="27" customWidth="1"/>
    <col min="12805" max="12805" width="14.28515625" style="27" bestFit="1" customWidth="1"/>
    <col min="12806" max="12806" width="13.85546875" style="27" bestFit="1" customWidth="1"/>
    <col min="12807" max="12807" width="12.5703125" style="27" bestFit="1" customWidth="1"/>
    <col min="12808" max="12808" width="13.5703125" style="27" bestFit="1" customWidth="1"/>
    <col min="12809" max="12816" width="11.42578125" style="27"/>
    <col min="12817" max="12817" width="16" style="27" bestFit="1" customWidth="1"/>
    <col min="12818" max="13056" width="11.42578125" style="27"/>
    <col min="13057" max="13057" width="12.42578125" style="27" customWidth="1"/>
    <col min="13058" max="13058" width="9.85546875" style="27" customWidth="1"/>
    <col min="13059" max="13059" width="9" style="27" customWidth="1"/>
    <col min="13060" max="13060" width="47.42578125" style="27" customWidth="1"/>
    <col min="13061" max="13061" width="14.28515625" style="27" bestFit="1" customWidth="1"/>
    <col min="13062" max="13062" width="13.85546875" style="27" bestFit="1" customWidth="1"/>
    <col min="13063" max="13063" width="12.5703125" style="27" bestFit="1" customWidth="1"/>
    <col min="13064" max="13064" width="13.5703125" style="27" bestFit="1" customWidth="1"/>
    <col min="13065" max="13072" width="11.42578125" style="27"/>
    <col min="13073" max="13073" width="16" style="27" bestFit="1" customWidth="1"/>
    <col min="13074" max="13312" width="11.42578125" style="27"/>
    <col min="13313" max="13313" width="12.42578125" style="27" customWidth="1"/>
    <col min="13314" max="13314" width="9.85546875" style="27" customWidth="1"/>
    <col min="13315" max="13315" width="9" style="27" customWidth="1"/>
    <col min="13316" max="13316" width="47.42578125" style="27" customWidth="1"/>
    <col min="13317" max="13317" width="14.28515625" style="27" bestFit="1" customWidth="1"/>
    <col min="13318" max="13318" width="13.85546875" style="27" bestFit="1" customWidth="1"/>
    <col min="13319" max="13319" width="12.5703125" style="27" bestFit="1" customWidth="1"/>
    <col min="13320" max="13320" width="13.5703125" style="27" bestFit="1" customWidth="1"/>
    <col min="13321" max="13328" width="11.42578125" style="27"/>
    <col min="13329" max="13329" width="16" style="27" bestFit="1" customWidth="1"/>
    <col min="13330" max="13568" width="11.42578125" style="27"/>
    <col min="13569" max="13569" width="12.42578125" style="27" customWidth="1"/>
    <col min="13570" max="13570" width="9.85546875" style="27" customWidth="1"/>
    <col min="13571" max="13571" width="9" style="27" customWidth="1"/>
    <col min="13572" max="13572" width="47.42578125" style="27" customWidth="1"/>
    <col min="13573" max="13573" width="14.28515625" style="27" bestFit="1" customWidth="1"/>
    <col min="13574" max="13574" width="13.85546875" style="27" bestFit="1" customWidth="1"/>
    <col min="13575" max="13575" width="12.5703125" style="27" bestFit="1" customWidth="1"/>
    <col min="13576" max="13576" width="13.5703125" style="27" bestFit="1" customWidth="1"/>
    <col min="13577" max="13584" width="11.42578125" style="27"/>
    <col min="13585" max="13585" width="16" style="27" bestFit="1" customWidth="1"/>
    <col min="13586" max="13824" width="11.42578125" style="27"/>
    <col min="13825" max="13825" width="12.42578125" style="27" customWidth="1"/>
    <col min="13826" max="13826" width="9.85546875" style="27" customWidth="1"/>
    <col min="13827" max="13827" width="9" style="27" customWidth="1"/>
    <col min="13828" max="13828" width="47.42578125" style="27" customWidth="1"/>
    <col min="13829" max="13829" width="14.28515625" style="27" bestFit="1" customWidth="1"/>
    <col min="13830" max="13830" width="13.85546875" style="27" bestFit="1" customWidth="1"/>
    <col min="13831" max="13831" width="12.5703125" style="27" bestFit="1" customWidth="1"/>
    <col min="13832" max="13832" width="13.5703125" style="27" bestFit="1" customWidth="1"/>
    <col min="13833" max="13840" width="11.42578125" style="27"/>
    <col min="13841" max="13841" width="16" style="27" bestFit="1" customWidth="1"/>
    <col min="13842" max="14080" width="11.42578125" style="27"/>
    <col min="14081" max="14081" width="12.42578125" style="27" customWidth="1"/>
    <col min="14082" max="14082" width="9.85546875" style="27" customWidth="1"/>
    <col min="14083" max="14083" width="9" style="27" customWidth="1"/>
    <col min="14084" max="14084" width="47.42578125" style="27" customWidth="1"/>
    <col min="14085" max="14085" width="14.28515625" style="27" bestFit="1" customWidth="1"/>
    <col min="14086" max="14086" width="13.85546875" style="27" bestFit="1" customWidth="1"/>
    <col min="14087" max="14087" width="12.5703125" style="27" bestFit="1" customWidth="1"/>
    <col min="14088" max="14088" width="13.5703125" style="27" bestFit="1" customWidth="1"/>
    <col min="14089" max="14096" width="11.42578125" style="27"/>
    <col min="14097" max="14097" width="16" style="27" bestFit="1" customWidth="1"/>
    <col min="14098" max="14336" width="11.42578125" style="27"/>
    <col min="14337" max="14337" width="12.42578125" style="27" customWidth="1"/>
    <col min="14338" max="14338" width="9.85546875" style="27" customWidth="1"/>
    <col min="14339" max="14339" width="9" style="27" customWidth="1"/>
    <col min="14340" max="14340" width="47.42578125" style="27" customWidth="1"/>
    <col min="14341" max="14341" width="14.28515625" style="27" bestFit="1" customWidth="1"/>
    <col min="14342" max="14342" width="13.85546875" style="27" bestFit="1" customWidth="1"/>
    <col min="14343" max="14343" width="12.5703125" style="27" bestFit="1" customWidth="1"/>
    <col min="14344" max="14344" width="13.5703125" style="27" bestFit="1" customWidth="1"/>
    <col min="14345" max="14352" width="11.42578125" style="27"/>
    <col min="14353" max="14353" width="16" style="27" bestFit="1" customWidth="1"/>
    <col min="14354" max="14592" width="11.42578125" style="27"/>
    <col min="14593" max="14593" width="12.42578125" style="27" customWidth="1"/>
    <col min="14594" max="14594" width="9.85546875" style="27" customWidth="1"/>
    <col min="14595" max="14595" width="9" style="27" customWidth="1"/>
    <col min="14596" max="14596" width="47.42578125" style="27" customWidth="1"/>
    <col min="14597" max="14597" width="14.28515625" style="27" bestFit="1" customWidth="1"/>
    <col min="14598" max="14598" width="13.85546875" style="27" bestFit="1" customWidth="1"/>
    <col min="14599" max="14599" width="12.5703125" style="27" bestFit="1" customWidth="1"/>
    <col min="14600" max="14600" width="13.5703125" style="27" bestFit="1" customWidth="1"/>
    <col min="14601" max="14608" width="11.42578125" style="27"/>
    <col min="14609" max="14609" width="16" style="27" bestFit="1" customWidth="1"/>
    <col min="14610" max="14848" width="11.42578125" style="27"/>
    <col min="14849" max="14849" width="12.42578125" style="27" customWidth="1"/>
    <col min="14850" max="14850" width="9.85546875" style="27" customWidth="1"/>
    <col min="14851" max="14851" width="9" style="27" customWidth="1"/>
    <col min="14852" max="14852" width="47.42578125" style="27" customWidth="1"/>
    <col min="14853" max="14853" width="14.28515625" style="27" bestFit="1" customWidth="1"/>
    <col min="14854" max="14854" width="13.85546875" style="27" bestFit="1" customWidth="1"/>
    <col min="14855" max="14855" width="12.5703125" style="27" bestFit="1" customWidth="1"/>
    <col min="14856" max="14856" width="13.5703125" style="27" bestFit="1" customWidth="1"/>
    <col min="14857" max="14864" width="11.42578125" style="27"/>
    <col min="14865" max="14865" width="16" style="27" bestFit="1" customWidth="1"/>
    <col min="14866" max="15104" width="11.42578125" style="27"/>
    <col min="15105" max="15105" width="12.42578125" style="27" customWidth="1"/>
    <col min="15106" max="15106" width="9.85546875" style="27" customWidth="1"/>
    <col min="15107" max="15107" width="9" style="27" customWidth="1"/>
    <col min="15108" max="15108" width="47.42578125" style="27" customWidth="1"/>
    <col min="15109" max="15109" width="14.28515625" style="27" bestFit="1" customWidth="1"/>
    <col min="15110" max="15110" width="13.85546875" style="27" bestFit="1" customWidth="1"/>
    <col min="15111" max="15111" width="12.5703125" style="27" bestFit="1" customWidth="1"/>
    <col min="15112" max="15112" width="13.5703125" style="27" bestFit="1" customWidth="1"/>
    <col min="15113" max="15120" width="11.42578125" style="27"/>
    <col min="15121" max="15121" width="16" style="27" bestFit="1" customWidth="1"/>
    <col min="15122" max="15360" width="11.42578125" style="27"/>
    <col min="15361" max="15361" width="12.42578125" style="27" customWidth="1"/>
    <col min="15362" max="15362" width="9.85546875" style="27" customWidth="1"/>
    <col min="15363" max="15363" width="9" style="27" customWidth="1"/>
    <col min="15364" max="15364" width="47.42578125" style="27" customWidth="1"/>
    <col min="15365" max="15365" width="14.28515625" style="27" bestFit="1" customWidth="1"/>
    <col min="15366" max="15366" width="13.85546875" style="27" bestFit="1" customWidth="1"/>
    <col min="15367" max="15367" width="12.5703125" style="27" bestFit="1" customWidth="1"/>
    <col min="15368" max="15368" width="13.5703125" style="27" bestFit="1" customWidth="1"/>
    <col min="15369" max="15376" width="11.42578125" style="27"/>
    <col min="15377" max="15377" width="16" style="27" bestFit="1" customWidth="1"/>
    <col min="15378" max="15616" width="11.42578125" style="27"/>
    <col min="15617" max="15617" width="12.42578125" style="27" customWidth="1"/>
    <col min="15618" max="15618" width="9.85546875" style="27" customWidth="1"/>
    <col min="15619" max="15619" width="9" style="27" customWidth="1"/>
    <col min="15620" max="15620" width="47.42578125" style="27" customWidth="1"/>
    <col min="15621" max="15621" width="14.28515625" style="27" bestFit="1" customWidth="1"/>
    <col min="15622" max="15622" width="13.85546875" style="27" bestFit="1" customWidth="1"/>
    <col min="15623" max="15623" width="12.5703125" style="27" bestFit="1" customWidth="1"/>
    <col min="15624" max="15624" width="13.5703125" style="27" bestFit="1" customWidth="1"/>
    <col min="15625" max="15632" width="11.42578125" style="27"/>
    <col min="15633" max="15633" width="16" style="27" bestFit="1" customWidth="1"/>
    <col min="15634" max="15872" width="11.42578125" style="27"/>
    <col min="15873" max="15873" width="12.42578125" style="27" customWidth="1"/>
    <col min="15874" max="15874" width="9.85546875" style="27" customWidth="1"/>
    <col min="15875" max="15875" width="9" style="27" customWidth="1"/>
    <col min="15876" max="15876" width="47.42578125" style="27" customWidth="1"/>
    <col min="15877" max="15877" width="14.28515625" style="27" bestFit="1" customWidth="1"/>
    <col min="15878" max="15878" width="13.85546875" style="27" bestFit="1" customWidth="1"/>
    <col min="15879" max="15879" width="12.5703125" style="27" bestFit="1" customWidth="1"/>
    <col min="15880" max="15880" width="13.5703125" style="27" bestFit="1" customWidth="1"/>
    <col min="15881" max="15888" width="11.42578125" style="27"/>
    <col min="15889" max="15889" width="16" style="27" bestFit="1" customWidth="1"/>
    <col min="15890" max="16128" width="11.42578125" style="27"/>
    <col min="16129" max="16129" width="12.42578125" style="27" customWidth="1"/>
    <col min="16130" max="16130" width="9.85546875" style="27" customWidth="1"/>
    <col min="16131" max="16131" width="9" style="27" customWidth="1"/>
    <col min="16132" max="16132" width="47.42578125" style="27" customWidth="1"/>
    <col min="16133" max="16133" width="14.28515625" style="27" bestFit="1" customWidth="1"/>
    <col min="16134" max="16134" width="13.85546875" style="27" bestFit="1" customWidth="1"/>
    <col min="16135" max="16135" width="12.5703125" style="27" bestFit="1" customWidth="1"/>
    <col min="16136" max="16136" width="13.5703125" style="27" bestFit="1" customWidth="1"/>
    <col min="16137" max="16144" width="11.42578125" style="27"/>
    <col min="16145" max="16145" width="16" style="27" bestFit="1" customWidth="1"/>
    <col min="16146" max="16384" width="11.42578125" style="27"/>
  </cols>
  <sheetData>
    <row r="1" spans="1:36" s="2" customFormat="1" ht="22.5" customHeight="1" x14ac:dyDescent="0.25">
      <c r="A1" s="71" t="s">
        <v>0</v>
      </c>
      <c r="B1" s="71"/>
      <c r="C1" s="71"/>
      <c r="D1" s="71"/>
      <c r="E1" s="7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s="2" customFormat="1" x14ac:dyDescent="0.25">
      <c r="A2" s="71" t="s">
        <v>1</v>
      </c>
      <c r="B2" s="71"/>
      <c r="C2" s="71"/>
      <c r="D2" s="71"/>
      <c r="E2" s="7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s="2" customFormat="1" ht="12" x14ac:dyDescent="0.2">
      <c r="A3" s="72" t="s">
        <v>2</v>
      </c>
      <c r="B3" s="72"/>
      <c r="C3" s="72"/>
      <c r="D3" s="72"/>
      <c r="E3" s="7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s="2" customFormat="1" ht="12" x14ac:dyDescent="0.2">
      <c r="A4" s="72" t="s">
        <v>3</v>
      </c>
      <c r="B4" s="72"/>
      <c r="C4" s="72"/>
      <c r="D4" s="72"/>
      <c r="E4" s="7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s="1" customFormat="1" ht="36" x14ac:dyDescent="0.2">
      <c r="A5" s="3" t="s">
        <v>4</v>
      </c>
      <c r="B5" s="3" t="s">
        <v>5</v>
      </c>
      <c r="C5" s="3" t="s">
        <v>6</v>
      </c>
      <c r="D5" s="4" t="s">
        <v>7</v>
      </c>
      <c r="E5" s="4" t="s">
        <v>8</v>
      </c>
    </row>
    <row r="6" spans="1:36" s="1" customFormat="1" ht="12" customHeight="1" x14ac:dyDescent="0.2">
      <c r="A6" s="5"/>
      <c r="B6" s="6"/>
      <c r="C6" s="6"/>
      <c r="D6" s="7" t="s">
        <v>9</v>
      </c>
      <c r="E6" s="8"/>
    </row>
    <row r="7" spans="1:36" s="1" customFormat="1" ht="12" x14ac:dyDescent="0.2">
      <c r="D7" s="9" t="s">
        <v>10</v>
      </c>
    </row>
    <row r="8" spans="1:36" s="1" customFormat="1" ht="12" x14ac:dyDescent="0.2">
      <c r="A8" s="10" t="s">
        <v>11</v>
      </c>
      <c r="B8" s="5"/>
      <c r="C8" s="10">
        <v>13990000</v>
      </c>
      <c r="D8" s="10" t="s">
        <v>12</v>
      </c>
      <c r="E8" s="11">
        <v>962757520</v>
      </c>
      <c r="F8" s="12"/>
    </row>
    <row r="9" spans="1:36" s="1" customFormat="1" ht="12" x14ac:dyDescent="0.2">
      <c r="C9" s="13"/>
      <c r="D9" s="14"/>
    </row>
    <row r="10" spans="1:36" s="1" customFormat="1" ht="12" x14ac:dyDescent="0.2">
      <c r="C10" s="13"/>
      <c r="D10" s="9" t="s">
        <v>13</v>
      </c>
    </row>
    <row r="11" spans="1:36" s="1" customFormat="1" ht="12" x14ac:dyDescent="0.2">
      <c r="A11" s="10" t="s">
        <v>14</v>
      </c>
      <c r="B11" s="5"/>
      <c r="C11" s="10">
        <v>13120909</v>
      </c>
      <c r="D11" s="10" t="s">
        <v>15</v>
      </c>
      <c r="E11" s="11">
        <v>118800000.00000001</v>
      </c>
    </row>
    <row r="12" spans="1:36" s="1" customFormat="1" ht="12" x14ac:dyDescent="0.2">
      <c r="A12" s="10" t="s">
        <v>16</v>
      </c>
      <c r="B12" s="5"/>
      <c r="C12" s="10">
        <v>13120909</v>
      </c>
      <c r="D12" s="15" t="s">
        <v>17</v>
      </c>
      <c r="E12" s="11">
        <v>15000000</v>
      </c>
    </row>
    <row r="13" spans="1:36" s="1" customFormat="1" ht="12" x14ac:dyDescent="0.2">
      <c r="A13" s="10" t="s">
        <v>16</v>
      </c>
      <c r="B13" s="5"/>
      <c r="C13" s="10">
        <v>13120909</v>
      </c>
      <c r="D13" s="10" t="s">
        <v>18</v>
      </c>
      <c r="E13" s="11">
        <v>495000</v>
      </c>
    </row>
    <row r="14" spans="1:36" s="1" customFormat="1" ht="12" x14ac:dyDescent="0.2">
      <c r="A14" s="10" t="s">
        <v>16</v>
      </c>
      <c r="B14" s="5"/>
      <c r="C14" s="10">
        <v>13120909</v>
      </c>
      <c r="D14" s="10" t="s">
        <v>19</v>
      </c>
      <c r="E14" s="11">
        <v>495000</v>
      </c>
    </row>
    <row r="15" spans="1:36" s="1" customFormat="1" ht="12" x14ac:dyDescent="0.2">
      <c r="C15" s="13"/>
      <c r="D15" s="14"/>
    </row>
    <row r="16" spans="1:36" s="1" customFormat="1" ht="12" x14ac:dyDescent="0.2">
      <c r="C16" s="13"/>
      <c r="D16" s="9" t="s">
        <v>20</v>
      </c>
    </row>
    <row r="17" spans="1:36" s="1" customFormat="1" ht="12" x14ac:dyDescent="0.2">
      <c r="A17" s="5" t="s">
        <v>21</v>
      </c>
      <c r="B17" s="5"/>
      <c r="C17" s="5">
        <v>13120909</v>
      </c>
      <c r="D17" s="10" t="s">
        <v>22</v>
      </c>
      <c r="E17" s="16">
        <v>15000000</v>
      </c>
    </row>
    <row r="18" spans="1:36" s="1" customFormat="1" ht="12" x14ac:dyDescent="0.2">
      <c r="A18" s="5" t="s">
        <v>23</v>
      </c>
      <c r="B18" s="5"/>
      <c r="C18" s="5">
        <v>13120909</v>
      </c>
      <c r="D18" s="15" t="s">
        <v>24</v>
      </c>
      <c r="E18" s="11">
        <v>990000</v>
      </c>
    </row>
    <row r="19" spans="1:36" s="1" customFormat="1" ht="12" x14ac:dyDescent="0.2">
      <c r="A19" s="5" t="s">
        <v>25</v>
      </c>
      <c r="B19" s="5"/>
      <c r="C19" s="5">
        <v>13120909</v>
      </c>
      <c r="D19" s="15" t="s">
        <v>26</v>
      </c>
      <c r="E19" s="11">
        <v>3547500.0000000005</v>
      </c>
    </row>
    <row r="20" spans="1:36" s="1" customFormat="1" ht="12" x14ac:dyDescent="0.2">
      <c r="A20" s="5" t="s">
        <v>27</v>
      </c>
      <c r="B20" s="5"/>
      <c r="C20" s="5">
        <v>13120909</v>
      </c>
      <c r="D20" s="15" t="s">
        <v>28</v>
      </c>
      <c r="E20" s="11">
        <v>2640000.0000000005</v>
      </c>
    </row>
    <row r="21" spans="1:36" s="1" customFormat="1" ht="12" x14ac:dyDescent="0.2">
      <c r="A21" s="5" t="s">
        <v>29</v>
      </c>
      <c r="B21" s="5"/>
      <c r="C21" s="5">
        <v>13990000</v>
      </c>
      <c r="D21" s="17" t="s">
        <v>30</v>
      </c>
      <c r="E21" s="11">
        <v>6894150</v>
      </c>
    </row>
    <row r="22" spans="1:36" s="1" customFormat="1" ht="12" x14ac:dyDescent="0.2">
      <c r="A22" s="5" t="s">
        <v>31</v>
      </c>
      <c r="B22" s="5"/>
      <c r="C22" s="5">
        <v>62530091</v>
      </c>
      <c r="D22" s="17" t="s">
        <v>32</v>
      </c>
      <c r="E22" s="11">
        <v>144000</v>
      </c>
    </row>
    <row r="23" spans="1:36" s="1" customFormat="1" ht="12" x14ac:dyDescent="0.2">
      <c r="A23" s="5" t="s">
        <v>33</v>
      </c>
      <c r="B23" s="5"/>
      <c r="C23" s="5">
        <v>13120909</v>
      </c>
      <c r="D23" s="17" t="s">
        <v>34</v>
      </c>
      <c r="E23" s="11">
        <v>5775000</v>
      </c>
    </row>
    <row r="24" spans="1:36" s="1" customFormat="1" ht="12" x14ac:dyDescent="0.2">
      <c r="D24" s="18"/>
    </row>
    <row r="25" spans="1:36" s="1" customFormat="1" ht="12" x14ac:dyDescent="0.2">
      <c r="D25" s="9" t="s">
        <v>35</v>
      </c>
    </row>
    <row r="26" spans="1:36" s="1" customFormat="1" ht="12" x14ac:dyDescent="0.2">
      <c r="A26" s="10" t="s">
        <v>36</v>
      </c>
      <c r="B26" s="5"/>
      <c r="C26" s="10">
        <v>13120909</v>
      </c>
      <c r="D26" s="17" t="s">
        <v>37</v>
      </c>
      <c r="E26" s="16">
        <v>71815000</v>
      </c>
    </row>
    <row r="27" spans="1:36" s="1" customFormat="1" ht="12" x14ac:dyDescent="0.2">
      <c r="A27" s="10" t="s">
        <v>38</v>
      </c>
      <c r="B27" s="5"/>
      <c r="C27" s="10">
        <v>13120909</v>
      </c>
      <c r="D27" s="17" t="s">
        <v>39</v>
      </c>
      <c r="E27" s="19">
        <v>12400000</v>
      </c>
    </row>
    <row r="28" spans="1:36" s="2" customFormat="1" ht="12" x14ac:dyDescent="0.2">
      <c r="A28" s="5" t="s">
        <v>40</v>
      </c>
      <c r="B28" s="5"/>
      <c r="C28" s="5">
        <v>13120909</v>
      </c>
      <c r="D28" s="17" t="s">
        <v>41</v>
      </c>
      <c r="E28" s="11">
        <v>28000000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s="2" customFormat="1" ht="12" x14ac:dyDescent="0.2">
      <c r="A29" s="20"/>
      <c r="B29" s="20"/>
      <c r="C29" s="21"/>
      <c r="D29" s="22"/>
      <c r="E29" s="2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s="2" customFormat="1" ht="12" x14ac:dyDescent="0.2">
      <c r="A30" s="20"/>
      <c r="B30" s="20"/>
      <c r="C30" s="21"/>
      <c r="D30" s="9" t="s">
        <v>42</v>
      </c>
      <c r="E30" s="2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s="1" customFormat="1" ht="12" x14ac:dyDescent="0.2">
      <c r="A31" s="10" t="s">
        <v>36</v>
      </c>
      <c r="B31" s="5"/>
      <c r="C31" s="10">
        <v>13120909</v>
      </c>
      <c r="D31" s="17" t="s">
        <v>43</v>
      </c>
      <c r="E31" s="16">
        <v>140415420</v>
      </c>
    </row>
    <row r="32" spans="1:36" s="1" customFormat="1" ht="12" x14ac:dyDescent="0.2">
      <c r="A32" s="20"/>
      <c r="B32" s="20"/>
      <c r="C32" s="21"/>
      <c r="D32" s="24"/>
      <c r="E32" s="23"/>
    </row>
    <row r="33" spans="1:36" s="1" customFormat="1" ht="12" x14ac:dyDescent="0.2">
      <c r="C33" s="13"/>
      <c r="D33" s="9" t="s">
        <v>42</v>
      </c>
    </row>
    <row r="34" spans="1:36" s="1" customFormat="1" ht="12" x14ac:dyDescent="0.2">
      <c r="A34" s="5" t="s">
        <v>44</v>
      </c>
      <c r="B34" s="5"/>
      <c r="C34" s="5">
        <v>13120401</v>
      </c>
      <c r="D34" s="17" t="s">
        <v>45</v>
      </c>
      <c r="E34" s="11">
        <v>1000000</v>
      </c>
    </row>
    <row r="35" spans="1:36" s="1" customFormat="1" ht="12" x14ac:dyDescent="0.2">
      <c r="A35" s="5" t="s">
        <v>46</v>
      </c>
      <c r="B35" s="5"/>
      <c r="C35" s="5">
        <v>13230301</v>
      </c>
      <c r="D35" s="25" t="s">
        <v>47</v>
      </c>
      <c r="E35" s="11">
        <v>2500000</v>
      </c>
    </row>
    <row r="36" spans="1:36" s="1" customFormat="1" ht="12" x14ac:dyDescent="0.2">
      <c r="A36" s="5" t="s">
        <v>48</v>
      </c>
      <c r="B36" s="5"/>
      <c r="C36" s="5">
        <v>13230301</v>
      </c>
      <c r="D36" s="10" t="s">
        <v>49</v>
      </c>
      <c r="E36" s="11">
        <v>500000</v>
      </c>
    </row>
    <row r="37" spans="1:36" s="1" customFormat="1" ht="12" x14ac:dyDescent="0.2">
      <c r="A37" s="5" t="s">
        <v>50</v>
      </c>
      <c r="B37" s="5"/>
      <c r="C37" s="5">
        <v>13990000</v>
      </c>
      <c r="D37" s="10" t="s">
        <v>51</v>
      </c>
      <c r="E37" s="11">
        <v>6825000</v>
      </c>
    </row>
    <row r="38" spans="1:36" s="1" customFormat="1" ht="12" x14ac:dyDescent="0.2">
      <c r="A38" s="10" t="s">
        <v>52</v>
      </c>
      <c r="B38" s="10"/>
      <c r="C38" s="10">
        <v>13990000</v>
      </c>
      <c r="D38" s="17" t="s">
        <v>53</v>
      </c>
      <c r="E38" s="11">
        <v>20000000</v>
      </c>
    </row>
    <row r="39" spans="1:36" s="2" customFormat="1" ht="12" x14ac:dyDescent="0.2">
      <c r="A39" s="73"/>
      <c r="B39" s="73"/>
      <c r="C39" s="73"/>
      <c r="D39" s="10" t="s">
        <v>54</v>
      </c>
      <c r="E39" s="11">
        <v>50000000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 x14ac:dyDescent="0.25">
      <c r="A40" s="26"/>
      <c r="B40" s="26"/>
      <c r="C40" s="26"/>
    </row>
    <row r="41" spans="1:36" s="2" customFormat="1" ht="12" x14ac:dyDescent="0.2">
      <c r="A41" s="1"/>
      <c r="B41" s="1"/>
      <c r="C41" s="20"/>
      <c r="D41" s="29" t="s">
        <v>55</v>
      </c>
      <c r="E41" s="30">
        <f>SUM(E8:E39)</f>
        <v>1465993590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s="2" customFormat="1" ht="12" x14ac:dyDescent="0.2">
      <c r="A42" s="1"/>
      <c r="B42" s="1"/>
      <c r="C42" s="1"/>
      <c r="D42" s="31"/>
      <c r="E42" s="3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s="2" customFormat="1" ht="18.75" customHeight="1" x14ac:dyDescent="0.2">
      <c r="A43" s="1"/>
      <c r="B43" s="1"/>
      <c r="C43" s="1"/>
      <c r="D43" s="31"/>
      <c r="E43" s="3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s="1" customFormat="1" ht="36" x14ac:dyDescent="0.2">
      <c r="A44" s="3" t="s">
        <v>4</v>
      </c>
      <c r="B44" s="3" t="s">
        <v>5</v>
      </c>
      <c r="C44" s="3" t="s">
        <v>6</v>
      </c>
      <c r="D44" s="4" t="s">
        <v>7</v>
      </c>
      <c r="E44" s="4" t="s">
        <v>8</v>
      </c>
      <c r="F44" s="33"/>
    </row>
    <row r="45" spans="1:36" s="1" customFormat="1" ht="12" x14ac:dyDescent="0.2">
      <c r="A45" s="68" t="s">
        <v>56</v>
      </c>
      <c r="B45" s="69"/>
      <c r="C45" s="69"/>
      <c r="D45" s="69"/>
      <c r="E45" s="70"/>
    </row>
    <row r="46" spans="1:36" s="1" customFormat="1" ht="12" x14ac:dyDescent="0.2">
      <c r="A46" s="34"/>
      <c r="B46" s="34"/>
      <c r="C46" s="34"/>
      <c r="D46" s="9"/>
      <c r="E46" s="34"/>
    </row>
    <row r="47" spans="1:36" s="1" customFormat="1" ht="13.5" customHeight="1" x14ac:dyDescent="0.2">
      <c r="D47" s="9" t="s">
        <v>57</v>
      </c>
    </row>
    <row r="48" spans="1:36" s="1" customFormat="1" ht="12" x14ac:dyDescent="0.2">
      <c r="A48" s="5" t="s">
        <v>58</v>
      </c>
      <c r="B48" s="35" t="s">
        <v>59</v>
      </c>
      <c r="C48" s="36" t="s">
        <v>60</v>
      </c>
      <c r="D48" s="37" t="s">
        <v>15</v>
      </c>
      <c r="E48" s="16">
        <v>1000000</v>
      </c>
    </row>
    <row r="49" spans="1:36" s="1" customFormat="1" ht="13.5" customHeight="1" x14ac:dyDescent="0.2">
      <c r="D49" s="38" t="s">
        <v>61</v>
      </c>
      <c r="E49" s="39">
        <f>SUM(E48)</f>
        <v>1000000</v>
      </c>
    </row>
    <row r="50" spans="1:36" s="1" customFormat="1" ht="13.5" customHeight="1" x14ac:dyDescent="0.2">
      <c r="D50" s="40"/>
      <c r="E50" s="40"/>
    </row>
    <row r="51" spans="1:36" s="1" customFormat="1" ht="13.5" customHeight="1" x14ac:dyDescent="0.2">
      <c r="D51" s="9" t="s">
        <v>62</v>
      </c>
    </row>
    <row r="52" spans="1:36" s="1" customFormat="1" ht="13.5" customHeight="1" x14ac:dyDescent="0.2">
      <c r="A52" s="5" t="s">
        <v>63</v>
      </c>
      <c r="B52" s="41" t="s">
        <v>59</v>
      </c>
      <c r="C52" s="36" t="s">
        <v>64</v>
      </c>
      <c r="D52" s="37" t="s">
        <v>30</v>
      </c>
      <c r="E52" s="16">
        <v>4000000</v>
      </c>
    </row>
    <row r="53" spans="1:36" s="1" customFormat="1" ht="13.5" customHeight="1" x14ac:dyDescent="0.2">
      <c r="A53" s="5" t="s">
        <v>65</v>
      </c>
      <c r="B53" s="35" t="s">
        <v>59</v>
      </c>
      <c r="C53" s="36" t="s">
        <v>66</v>
      </c>
      <c r="D53" s="37" t="s">
        <v>22</v>
      </c>
      <c r="E53" s="16">
        <v>15000000</v>
      </c>
    </row>
    <row r="54" spans="1:36" s="1" customFormat="1" ht="13.5" customHeight="1" x14ac:dyDescent="0.2">
      <c r="D54" s="38" t="s">
        <v>67</v>
      </c>
      <c r="E54" s="39">
        <f>SUM(E52:E53)</f>
        <v>19000000</v>
      </c>
    </row>
    <row r="55" spans="1:36" s="1" customFormat="1" ht="13.5" customHeight="1" x14ac:dyDescent="0.2">
      <c r="A55" s="20"/>
      <c r="B55" s="20"/>
      <c r="C55" s="20"/>
      <c r="D55" s="14"/>
    </row>
    <row r="56" spans="1:36" s="1" customFormat="1" ht="13.5" customHeight="1" x14ac:dyDescent="0.2">
      <c r="D56" s="9" t="s">
        <v>35</v>
      </c>
    </row>
    <row r="57" spans="1:36" s="1" customFormat="1" ht="13.5" customHeight="1" x14ac:dyDescent="0.2">
      <c r="A57" s="5" t="s">
        <v>68</v>
      </c>
      <c r="B57" s="35" t="s">
        <v>59</v>
      </c>
      <c r="C57" s="36" t="s">
        <v>69</v>
      </c>
      <c r="D57" s="37" t="s">
        <v>70</v>
      </c>
      <c r="E57" s="16">
        <v>68727145</v>
      </c>
    </row>
    <row r="58" spans="1:36" s="1" customFormat="1" ht="13.5" customHeight="1" x14ac:dyDescent="0.2">
      <c r="A58" s="5" t="s">
        <v>71</v>
      </c>
      <c r="B58" s="35" t="s">
        <v>59</v>
      </c>
      <c r="C58" s="36" t="s">
        <v>69</v>
      </c>
      <c r="D58" s="37" t="s">
        <v>72</v>
      </c>
      <c r="E58" s="16">
        <v>28000000</v>
      </c>
    </row>
    <row r="59" spans="1:36" s="1" customFormat="1" ht="13.5" customHeight="1" x14ac:dyDescent="0.2">
      <c r="D59" s="38" t="s">
        <v>73</v>
      </c>
      <c r="E59" s="39">
        <f>SUM(E57:E58)</f>
        <v>96727145</v>
      </c>
      <c r="Q59" s="42">
        <f>1000000+19000000+96727145+17100000+110363515+500052120+228528010+237000000</f>
        <v>1209770790</v>
      </c>
    </row>
    <row r="60" spans="1:36" s="1" customFormat="1" ht="13.5" customHeight="1" x14ac:dyDescent="0.2">
      <c r="D60" s="43"/>
      <c r="E60" s="44"/>
      <c r="Q60" s="42">
        <f>5000000+12400000+5900000+76800000+16000000+12000000+24492800+18130000</f>
        <v>170722800</v>
      </c>
    </row>
    <row r="61" spans="1:36" s="1" customFormat="1" ht="13.5" customHeight="1" x14ac:dyDescent="0.2">
      <c r="D61" s="9" t="s">
        <v>74</v>
      </c>
      <c r="Q61" s="42">
        <v>60250000</v>
      </c>
    </row>
    <row r="62" spans="1:36" s="2" customFormat="1" ht="13.5" customHeight="1" x14ac:dyDescent="0.2">
      <c r="A62" s="5" t="s">
        <v>75</v>
      </c>
      <c r="B62" s="35" t="s">
        <v>59</v>
      </c>
      <c r="C62" s="36" t="s">
        <v>66</v>
      </c>
      <c r="D62" s="37" t="s">
        <v>76</v>
      </c>
      <c r="E62" s="16">
        <f>4000000+8500000+5000000-2500000-4500000+500000</f>
        <v>11000000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42">
        <v>20000000</v>
      </c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spans="1:36" s="2" customFormat="1" ht="13.5" customHeight="1" x14ac:dyDescent="0.2">
      <c r="A63" s="5" t="s">
        <v>77</v>
      </c>
      <c r="B63" s="35" t="s">
        <v>59</v>
      </c>
      <c r="C63" s="36" t="s">
        <v>66</v>
      </c>
      <c r="D63" s="45" t="s">
        <v>78</v>
      </c>
      <c r="E63" s="16">
        <v>1500000</v>
      </c>
      <c r="F63" s="1"/>
      <c r="G63" s="1"/>
      <c r="H63" s="42"/>
      <c r="I63" s="1"/>
      <c r="J63" s="1"/>
      <c r="K63" s="1"/>
      <c r="L63" s="1"/>
      <c r="M63" s="1"/>
      <c r="N63" s="1"/>
      <c r="O63" s="1"/>
      <c r="P63" s="1"/>
      <c r="Q63" s="42">
        <v>5250000</v>
      </c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</row>
    <row r="64" spans="1:36" s="2" customFormat="1" ht="13.5" customHeight="1" x14ac:dyDescent="0.2">
      <c r="A64" s="5" t="s">
        <v>79</v>
      </c>
      <c r="B64" s="35" t="s">
        <v>80</v>
      </c>
      <c r="C64" s="36" t="s">
        <v>81</v>
      </c>
      <c r="D64" s="45" t="s">
        <v>82</v>
      </c>
      <c r="E64" s="16">
        <v>4600000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5" s="1" customFormat="1" ht="13.5" customHeight="1" x14ac:dyDescent="0.2">
      <c r="D65" s="38" t="s">
        <v>83</v>
      </c>
      <c r="E65" s="39">
        <f>SUM(E62:E64)</f>
        <v>17100000</v>
      </c>
    </row>
    <row r="66" spans="1:5" s="1" customFormat="1" ht="12" x14ac:dyDescent="0.2">
      <c r="D66" s="46"/>
    </row>
    <row r="67" spans="1:5" s="1" customFormat="1" ht="13.5" customHeight="1" x14ac:dyDescent="0.2">
      <c r="D67" s="9" t="s">
        <v>84</v>
      </c>
    </row>
    <row r="68" spans="1:5" s="1" customFormat="1" ht="13.5" customHeight="1" x14ac:dyDescent="0.2">
      <c r="A68" s="5" t="s">
        <v>68</v>
      </c>
      <c r="B68" s="35" t="s">
        <v>59</v>
      </c>
      <c r="C68" s="36" t="s">
        <v>69</v>
      </c>
      <c r="D68" s="37" t="s">
        <v>85</v>
      </c>
      <c r="E68" s="16">
        <v>110363515</v>
      </c>
    </row>
    <row r="69" spans="1:5" s="1" customFormat="1" ht="13.5" customHeight="1" x14ac:dyDescent="0.2">
      <c r="D69" s="38" t="s">
        <v>73</v>
      </c>
      <c r="E69" s="39">
        <f>+E68</f>
        <v>110363515</v>
      </c>
    </row>
    <row r="70" spans="1:5" s="1" customFormat="1" ht="12" x14ac:dyDescent="0.2">
      <c r="D70" s="46"/>
    </row>
    <row r="71" spans="1:5" s="1" customFormat="1" ht="13.5" customHeight="1" x14ac:dyDescent="0.2">
      <c r="D71" s="9" t="s">
        <v>86</v>
      </c>
    </row>
    <row r="72" spans="1:5" s="1" customFormat="1" ht="13.5" customHeight="1" x14ac:dyDescent="0.2">
      <c r="A72" s="5" t="s">
        <v>87</v>
      </c>
      <c r="B72" s="35" t="s">
        <v>88</v>
      </c>
      <c r="C72" s="36" t="s">
        <v>89</v>
      </c>
      <c r="D72" s="37" t="s">
        <v>90</v>
      </c>
      <c r="E72" s="16">
        <v>352660570</v>
      </c>
    </row>
    <row r="73" spans="1:5" s="1" customFormat="1" ht="13.5" customHeight="1" x14ac:dyDescent="0.2">
      <c r="A73" s="5" t="s">
        <v>91</v>
      </c>
      <c r="B73" s="41" t="s">
        <v>92</v>
      </c>
      <c r="C73" s="36" t="s">
        <v>93</v>
      </c>
      <c r="D73" s="37" t="s">
        <v>94</v>
      </c>
      <c r="E73" s="16">
        <v>105798170</v>
      </c>
    </row>
    <row r="74" spans="1:5" s="1" customFormat="1" ht="13.5" customHeight="1" x14ac:dyDescent="0.2">
      <c r="A74" s="5" t="s">
        <v>95</v>
      </c>
      <c r="B74" s="41" t="s">
        <v>96</v>
      </c>
      <c r="C74" s="36" t="s">
        <v>97</v>
      </c>
      <c r="D74" s="37" t="s">
        <v>98</v>
      </c>
      <c r="E74" s="16">
        <v>5000000</v>
      </c>
    </row>
    <row r="75" spans="1:5" s="1" customFormat="1" ht="13.5" customHeight="1" x14ac:dyDescent="0.2">
      <c r="A75" s="5" t="s">
        <v>99</v>
      </c>
      <c r="B75" s="35" t="s">
        <v>88</v>
      </c>
      <c r="C75" s="36" t="s">
        <v>100</v>
      </c>
      <c r="D75" s="37" t="s">
        <v>101</v>
      </c>
      <c r="E75" s="16">
        <v>29388380</v>
      </c>
    </row>
    <row r="76" spans="1:5" s="1" customFormat="1" ht="13.5" customHeight="1" x14ac:dyDescent="0.2">
      <c r="A76" s="5" t="s">
        <v>102</v>
      </c>
      <c r="B76" s="35" t="s">
        <v>59</v>
      </c>
      <c r="C76" s="36" t="s">
        <v>69</v>
      </c>
      <c r="D76" s="37" t="s">
        <v>103</v>
      </c>
      <c r="E76" s="16">
        <v>3000000</v>
      </c>
    </row>
    <row r="77" spans="1:5" s="1" customFormat="1" ht="13.5" customHeight="1" x14ac:dyDescent="0.2">
      <c r="A77" s="5" t="s">
        <v>104</v>
      </c>
      <c r="B77" s="35" t="s">
        <v>59</v>
      </c>
      <c r="C77" s="36" t="s">
        <v>105</v>
      </c>
      <c r="D77" s="37" t="s">
        <v>106</v>
      </c>
      <c r="E77" s="16">
        <f>1410000/2</f>
        <v>705000</v>
      </c>
    </row>
    <row r="78" spans="1:5" s="1" customFormat="1" ht="13.5" customHeight="1" x14ac:dyDescent="0.2">
      <c r="A78" s="5" t="s">
        <v>107</v>
      </c>
      <c r="B78" s="35" t="s">
        <v>59</v>
      </c>
      <c r="C78" s="36" t="s">
        <v>108</v>
      </c>
      <c r="D78" s="37" t="s">
        <v>109</v>
      </c>
      <c r="E78" s="16">
        <v>2000000</v>
      </c>
    </row>
    <row r="79" spans="1:5" s="1" customFormat="1" ht="13.5" customHeight="1" x14ac:dyDescent="0.2">
      <c r="A79" s="5" t="s">
        <v>110</v>
      </c>
      <c r="B79" s="35" t="s">
        <v>59</v>
      </c>
      <c r="C79" s="36" t="s">
        <v>69</v>
      </c>
      <c r="D79" s="45" t="s">
        <v>111</v>
      </c>
      <c r="E79" s="16">
        <v>1500000</v>
      </c>
    </row>
    <row r="80" spans="1:5" s="1" customFormat="1" ht="13.5" customHeight="1" x14ac:dyDescent="0.2">
      <c r="D80" s="38" t="s">
        <v>112</v>
      </c>
      <c r="E80" s="39">
        <f>SUM(E72:E79)</f>
        <v>500052120</v>
      </c>
    </row>
    <row r="81" spans="1:7" s="20" customFormat="1" ht="13.5" customHeight="1" x14ac:dyDescent="0.2">
      <c r="D81" s="43"/>
      <c r="E81" s="44"/>
    </row>
    <row r="82" spans="1:7" s="1" customFormat="1" ht="36" x14ac:dyDescent="0.2">
      <c r="A82" s="3" t="s">
        <v>4</v>
      </c>
      <c r="B82" s="3" t="s">
        <v>5</v>
      </c>
      <c r="C82" s="3" t="s">
        <v>6</v>
      </c>
      <c r="D82" s="4" t="s">
        <v>7</v>
      </c>
      <c r="E82" s="4" t="s">
        <v>8</v>
      </c>
    </row>
    <row r="83" spans="1:7" s="1" customFormat="1" ht="13.5" customHeight="1" x14ac:dyDescent="0.2">
      <c r="A83" s="68" t="s">
        <v>56</v>
      </c>
      <c r="B83" s="69"/>
      <c r="C83" s="69"/>
      <c r="D83" s="69"/>
      <c r="E83" s="70"/>
    </row>
    <row r="84" spans="1:7" s="1" customFormat="1" ht="13.5" customHeight="1" x14ac:dyDescent="0.2">
      <c r="B84" s="20"/>
      <c r="C84" s="20"/>
      <c r="D84" s="46"/>
    </row>
    <row r="85" spans="1:7" s="1" customFormat="1" ht="13.5" customHeight="1" x14ac:dyDescent="0.2">
      <c r="B85" s="20"/>
      <c r="C85" s="20"/>
      <c r="D85" s="9" t="s">
        <v>113</v>
      </c>
    </row>
    <row r="86" spans="1:7" s="1" customFormat="1" ht="13.5" customHeight="1" x14ac:dyDescent="0.2">
      <c r="A86" s="10" t="s">
        <v>114</v>
      </c>
      <c r="B86" s="35" t="s">
        <v>59</v>
      </c>
      <c r="C86" s="47" t="s">
        <v>115</v>
      </c>
      <c r="D86" s="37" t="s">
        <v>116</v>
      </c>
      <c r="E86" s="16">
        <v>3000000</v>
      </c>
    </row>
    <row r="87" spans="1:7" s="1" customFormat="1" ht="13.5" customHeight="1" x14ac:dyDescent="0.2">
      <c r="A87" s="10" t="s">
        <v>117</v>
      </c>
      <c r="B87" s="35" t="s">
        <v>59</v>
      </c>
      <c r="C87" s="47" t="s">
        <v>118</v>
      </c>
      <c r="D87" s="37" t="s">
        <v>119</v>
      </c>
      <c r="E87" s="16">
        <v>9450000</v>
      </c>
    </row>
    <row r="88" spans="1:7" s="1" customFormat="1" ht="13.5" customHeight="1" x14ac:dyDescent="0.2">
      <c r="A88" s="10" t="s">
        <v>120</v>
      </c>
      <c r="B88" s="35" t="s">
        <v>59</v>
      </c>
      <c r="C88" s="47" t="s">
        <v>121</v>
      </c>
      <c r="D88" s="37" t="s">
        <v>122</v>
      </c>
      <c r="E88" s="16">
        <v>3000000</v>
      </c>
    </row>
    <row r="89" spans="1:7" s="1" customFormat="1" ht="13.5" customHeight="1" x14ac:dyDescent="0.2">
      <c r="A89" s="10" t="s">
        <v>123</v>
      </c>
      <c r="B89" s="35" t="s">
        <v>59</v>
      </c>
      <c r="C89" s="47" t="s">
        <v>121</v>
      </c>
      <c r="D89" s="37" t="s">
        <v>124</v>
      </c>
      <c r="E89" s="16">
        <v>6000000</v>
      </c>
    </row>
    <row r="90" spans="1:7" s="1" customFormat="1" ht="13.5" customHeight="1" x14ac:dyDescent="0.2">
      <c r="A90" s="10" t="s">
        <v>125</v>
      </c>
      <c r="B90" s="35" t="s">
        <v>59</v>
      </c>
      <c r="C90" s="47" t="s">
        <v>126</v>
      </c>
      <c r="D90" s="37" t="s">
        <v>127</v>
      </c>
      <c r="E90" s="16">
        <v>1900000</v>
      </c>
    </row>
    <row r="91" spans="1:7" s="1" customFormat="1" ht="13.5" customHeight="1" x14ac:dyDescent="0.2">
      <c r="A91" s="10" t="s">
        <v>128</v>
      </c>
      <c r="B91" s="35" t="s">
        <v>59</v>
      </c>
      <c r="C91" s="47" t="s">
        <v>108</v>
      </c>
      <c r="D91" s="37" t="s">
        <v>129</v>
      </c>
      <c r="E91" s="16">
        <v>5000000</v>
      </c>
    </row>
    <row r="92" spans="1:7" s="1" customFormat="1" ht="13.5" customHeight="1" x14ac:dyDescent="0.2">
      <c r="A92" s="10" t="s">
        <v>130</v>
      </c>
      <c r="B92" s="35" t="s">
        <v>59</v>
      </c>
      <c r="C92" s="47" t="s">
        <v>108</v>
      </c>
      <c r="D92" s="37" t="s">
        <v>131</v>
      </c>
      <c r="E92" s="16">
        <v>1500000</v>
      </c>
      <c r="G92" s="48"/>
    </row>
    <row r="93" spans="1:7" s="1" customFormat="1" ht="13.5" customHeight="1" x14ac:dyDescent="0.2">
      <c r="A93" s="10" t="s">
        <v>132</v>
      </c>
      <c r="B93" s="35" t="s">
        <v>59</v>
      </c>
      <c r="C93" s="47" t="s">
        <v>108</v>
      </c>
      <c r="D93" s="37" t="s">
        <v>133</v>
      </c>
      <c r="E93" s="16">
        <v>200000</v>
      </c>
      <c r="G93" s="48"/>
    </row>
    <row r="94" spans="1:7" s="1" customFormat="1" ht="13.5" customHeight="1" x14ac:dyDescent="0.2">
      <c r="A94" s="10" t="s">
        <v>134</v>
      </c>
      <c r="B94" s="35" t="s">
        <v>59</v>
      </c>
      <c r="C94" s="47" t="s">
        <v>108</v>
      </c>
      <c r="D94" s="37" t="s">
        <v>135</v>
      </c>
      <c r="E94" s="16">
        <v>2000000</v>
      </c>
    </row>
    <row r="95" spans="1:7" s="1" customFormat="1" ht="13.5" customHeight="1" x14ac:dyDescent="0.2">
      <c r="A95" s="10" t="s">
        <v>136</v>
      </c>
      <c r="B95" s="35" t="s">
        <v>59</v>
      </c>
      <c r="C95" s="47" t="s">
        <v>108</v>
      </c>
      <c r="D95" s="37" t="s">
        <v>137</v>
      </c>
      <c r="E95" s="16">
        <v>500000</v>
      </c>
    </row>
    <row r="96" spans="1:7" s="1" customFormat="1" ht="13.5" customHeight="1" x14ac:dyDescent="0.2">
      <c r="A96" s="10" t="s">
        <v>138</v>
      </c>
      <c r="B96" s="35" t="s">
        <v>59</v>
      </c>
      <c r="C96" s="47" t="s">
        <v>139</v>
      </c>
      <c r="D96" s="37" t="s">
        <v>140</v>
      </c>
      <c r="E96" s="16">
        <v>7000000</v>
      </c>
    </row>
    <row r="97" spans="1:36" s="1" customFormat="1" ht="13.5" customHeight="1" x14ac:dyDescent="0.2">
      <c r="A97" s="10" t="s">
        <v>141</v>
      </c>
      <c r="B97" s="35" t="s">
        <v>59</v>
      </c>
      <c r="C97" s="47" t="s">
        <v>142</v>
      </c>
      <c r="D97" s="37" t="s">
        <v>143</v>
      </c>
      <c r="E97" s="16">
        <v>35000000</v>
      </c>
    </row>
    <row r="98" spans="1:36" s="1" customFormat="1" ht="13.5" customHeight="1" x14ac:dyDescent="0.2">
      <c r="A98" s="10" t="s">
        <v>144</v>
      </c>
      <c r="B98" s="35" t="s">
        <v>59</v>
      </c>
      <c r="C98" s="47" t="s">
        <v>145</v>
      </c>
      <c r="D98" s="37" t="s">
        <v>146</v>
      </c>
      <c r="E98" s="16">
        <v>2000000</v>
      </c>
    </row>
    <row r="99" spans="1:36" s="1" customFormat="1" ht="13.5" customHeight="1" x14ac:dyDescent="0.2">
      <c r="A99" s="10" t="s">
        <v>147</v>
      </c>
      <c r="B99" s="35" t="s">
        <v>59</v>
      </c>
      <c r="C99" s="47" t="s">
        <v>148</v>
      </c>
      <c r="D99" s="37" t="s">
        <v>149</v>
      </c>
      <c r="E99" s="16">
        <v>2000000</v>
      </c>
    </row>
    <row r="100" spans="1:36" s="1" customFormat="1" ht="13.5" customHeight="1" x14ac:dyDescent="0.2">
      <c r="A100" s="10" t="s">
        <v>150</v>
      </c>
      <c r="B100" s="35" t="s">
        <v>59</v>
      </c>
      <c r="C100" s="47" t="s">
        <v>151</v>
      </c>
      <c r="D100" s="37" t="s">
        <v>152</v>
      </c>
      <c r="E100" s="16">
        <v>8000000</v>
      </c>
    </row>
    <row r="101" spans="1:36" s="1" customFormat="1" ht="13.5" customHeight="1" x14ac:dyDescent="0.2">
      <c r="A101" s="10" t="s">
        <v>153</v>
      </c>
      <c r="B101" s="35" t="s">
        <v>59</v>
      </c>
      <c r="C101" s="47" t="s">
        <v>154</v>
      </c>
      <c r="D101" s="37" t="s">
        <v>155</v>
      </c>
      <c r="E101" s="16">
        <v>16000000</v>
      </c>
    </row>
    <row r="102" spans="1:36" s="1" customFormat="1" ht="13.5" customHeight="1" x14ac:dyDescent="0.2">
      <c r="A102" s="10" t="s">
        <v>156</v>
      </c>
      <c r="B102" s="35" t="s">
        <v>157</v>
      </c>
      <c r="C102" s="47" t="s">
        <v>158</v>
      </c>
      <c r="D102" s="37" t="s">
        <v>159</v>
      </c>
      <c r="E102" s="16">
        <f>6000000+628010</f>
        <v>6628010</v>
      </c>
    </row>
    <row r="103" spans="1:36" s="1" customFormat="1" ht="13.5" customHeight="1" x14ac:dyDescent="0.2">
      <c r="A103" s="10" t="s">
        <v>160</v>
      </c>
      <c r="B103" s="35" t="s">
        <v>59</v>
      </c>
      <c r="C103" s="47" t="s">
        <v>161</v>
      </c>
      <c r="D103" s="37" t="s">
        <v>162</v>
      </c>
      <c r="E103" s="16">
        <v>1500000</v>
      </c>
    </row>
    <row r="104" spans="1:36" s="1" customFormat="1" ht="13.5" customHeight="1" x14ac:dyDescent="0.2">
      <c r="A104" s="10" t="s">
        <v>163</v>
      </c>
      <c r="B104" s="35" t="s">
        <v>59</v>
      </c>
      <c r="C104" s="47" t="s">
        <v>81</v>
      </c>
      <c r="D104" s="37" t="s">
        <v>164</v>
      </c>
      <c r="E104" s="16">
        <v>500000</v>
      </c>
    </row>
    <row r="105" spans="1:36" s="1" customFormat="1" ht="13.5" customHeight="1" x14ac:dyDescent="0.2">
      <c r="A105" s="10" t="s">
        <v>165</v>
      </c>
      <c r="B105" s="35" t="s">
        <v>59</v>
      </c>
      <c r="C105" s="47" t="s">
        <v>166</v>
      </c>
      <c r="D105" s="37" t="s">
        <v>167</v>
      </c>
      <c r="E105" s="16">
        <v>1500000</v>
      </c>
    </row>
    <row r="106" spans="1:36" s="1" customFormat="1" ht="13.5" customHeight="1" x14ac:dyDescent="0.2">
      <c r="A106" s="10" t="s">
        <v>168</v>
      </c>
      <c r="B106" s="35" t="s">
        <v>59</v>
      </c>
      <c r="C106" s="47" t="s">
        <v>169</v>
      </c>
      <c r="D106" s="37" t="s">
        <v>170</v>
      </c>
      <c r="E106" s="16">
        <v>3000000</v>
      </c>
    </row>
    <row r="107" spans="1:36" s="1" customFormat="1" ht="13.5" customHeight="1" x14ac:dyDescent="0.2">
      <c r="A107" s="10" t="s">
        <v>171</v>
      </c>
      <c r="B107" s="35" t="s">
        <v>59</v>
      </c>
      <c r="C107" s="47" t="s">
        <v>145</v>
      </c>
      <c r="D107" s="37" t="s">
        <v>172</v>
      </c>
      <c r="E107" s="16">
        <v>2000000</v>
      </c>
    </row>
    <row r="108" spans="1:36" s="1" customFormat="1" ht="13.5" customHeight="1" x14ac:dyDescent="0.2">
      <c r="A108" s="10" t="s">
        <v>173</v>
      </c>
      <c r="B108" s="35" t="s">
        <v>59</v>
      </c>
      <c r="C108" s="47" t="s">
        <v>142</v>
      </c>
      <c r="D108" s="37" t="s">
        <v>174</v>
      </c>
      <c r="E108" s="16">
        <v>23000000</v>
      </c>
    </row>
    <row r="109" spans="1:36" s="1" customFormat="1" ht="13.5" customHeight="1" x14ac:dyDescent="0.2">
      <c r="A109" s="10" t="s">
        <v>175</v>
      </c>
      <c r="B109" s="35" t="s">
        <v>59</v>
      </c>
      <c r="C109" s="47" t="s">
        <v>151</v>
      </c>
      <c r="D109" s="37" t="s">
        <v>176</v>
      </c>
      <c r="E109" s="16">
        <v>300000</v>
      </c>
    </row>
    <row r="110" spans="1:36" s="2" customFormat="1" ht="13.5" customHeight="1" x14ac:dyDescent="0.2">
      <c r="A110" s="10" t="s">
        <v>177</v>
      </c>
      <c r="B110" s="35" t="s">
        <v>59</v>
      </c>
      <c r="C110" s="47" t="s">
        <v>178</v>
      </c>
      <c r="D110" s="37" t="s">
        <v>179</v>
      </c>
      <c r="E110" s="16">
        <f>900000+66700000+16500000-12850000+2500000-10000000-8100000-4600000</f>
        <v>51050000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s="2" customFormat="1" ht="13.5" customHeight="1" x14ac:dyDescent="0.2">
      <c r="A111" s="10" t="s">
        <v>180</v>
      </c>
      <c r="B111" s="35" t="s">
        <v>59</v>
      </c>
      <c r="C111" s="47" t="s">
        <v>181</v>
      </c>
      <c r="D111" s="37" t="s">
        <v>182</v>
      </c>
      <c r="E111" s="16">
        <v>15000000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s="2" customFormat="1" ht="13.5" customHeight="1" x14ac:dyDescent="0.2">
      <c r="A112" s="10" t="s">
        <v>183</v>
      </c>
      <c r="B112" s="35" t="s">
        <v>59</v>
      </c>
      <c r="C112" s="47" t="s">
        <v>184</v>
      </c>
      <c r="D112" s="37" t="s">
        <v>185</v>
      </c>
      <c r="E112" s="16">
        <v>20000000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s="1" customFormat="1" ht="13.5" customHeight="1" x14ac:dyDescent="0.2">
      <c r="A113" s="10" t="s">
        <v>186</v>
      </c>
      <c r="B113" s="35" t="s">
        <v>59</v>
      </c>
      <c r="C113" s="47" t="s">
        <v>145</v>
      </c>
      <c r="D113" s="37" t="s">
        <v>187</v>
      </c>
      <c r="E113" s="16">
        <v>1500000</v>
      </c>
    </row>
    <row r="114" spans="1:36" s="2" customFormat="1" ht="13.5" customHeight="1" x14ac:dyDescent="0.2">
      <c r="A114" s="1"/>
      <c r="B114" s="1"/>
      <c r="C114" s="1"/>
      <c r="D114" s="38" t="s">
        <v>188</v>
      </c>
      <c r="E114" s="39">
        <f>SUM(E86:E113)</f>
        <v>228528010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s="1" customFormat="1" ht="36" x14ac:dyDescent="0.2">
      <c r="A115" s="3" t="s">
        <v>4</v>
      </c>
      <c r="B115" s="3" t="s">
        <v>5</v>
      </c>
      <c r="C115" s="3" t="s">
        <v>6</v>
      </c>
      <c r="D115" s="4" t="s">
        <v>7</v>
      </c>
      <c r="E115" s="4" t="s">
        <v>8</v>
      </c>
    </row>
    <row r="116" spans="1:36" s="1" customFormat="1" ht="13.5" customHeight="1" x14ac:dyDescent="0.2">
      <c r="A116" s="68" t="s">
        <v>56</v>
      </c>
      <c r="B116" s="69"/>
      <c r="C116" s="69"/>
      <c r="D116" s="69"/>
      <c r="E116" s="70"/>
    </row>
    <row r="117" spans="1:36" s="1" customFormat="1" ht="13.5" customHeight="1" x14ac:dyDescent="0.2">
      <c r="D117" s="46"/>
    </row>
    <row r="118" spans="1:36" s="1" customFormat="1" ht="13.5" customHeight="1" x14ac:dyDescent="0.2">
      <c r="D118" s="9" t="s">
        <v>189</v>
      </c>
    </row>
    <row r="119" spans="1:36" s="1" customFormat="1" ht="13.5" customHeight="1" x14ac:dyDescent="0.2">
      <c r="A119" s="5" t="s">
        <v>190</v>
      </c>
      <c r="B119" s="35" t="s">
        <v>59</v>
      </c>
      <c r="C119" s="36" t="s">
        <v>191</v>
      </c>
      <c r="D119" s="37" t="s">
        <v>192</v>
      </c>
      <c r="E119" s="16">
        <v>45000000</v>
      </c>
    </row>
    <row r="120" spans="1:36" s="2" customFormat="1" ht="13.5" customHeight="1" x14ac:dyDescent="0.2">
      <c r="A120" s="5" t="s">
        <v>193</v>
      </c>
      <c r="B120" s="41" t="s">
        <v>194</v>
      </c>
      <c r="C120" s="36" t="s">
        <v>195</v>
      </c>
      <c r="D120" s="37" t="s">
        <v>196</v>
      </c>
      <c r="E120" s="16">
        <v>192000000</v>
      </c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s="1" customFormat="1" ht="13.5" customHeight="1" x14ac:dyDescent="0.2">
      <c r="B121" s="20"/>
      <c r="C121" s="20"/>
      <c r="D121" s="38" t="s">
        <v>197</v>
      </c>
      <c r="E121" s="39">
        <f>SUM(E119:E120)</f>
        <v>237000000</v>
      </c>
    </row>
    <row r="122" spans="1:36" s="1" customFormat="1" ht="13.5" customHeight="1" x14ac:dyDescent="0.2">
      <c r="B122" s="20"/>
      <c r="C122" s="20"/>
      <c r="D122" s="46"/>
    </row>
    <row r="123" spans="1:36" s="1" customFormat="1" ht="13.5" customHeight="1" x14ac:dyDescent="0.2">
      <c r="D123" s="9" t="s">
        <v>198</v>
      </c>
    </row>
    <row r="124" spans="1:36" s="1" customFormat="1" ht="13.5" customHeight="1" x14ac:dyDescent="0.2">
      <c r="A124" s="5" t="s">
        <v>199</v>
      </c>
      <c r="B124" s="35" t="s">
        <v>59</v>
      </c>
      <c r="C124" s="36" t="s">
        <v>200</v>
      </c>
      <c r="D124" s="37" t="s">
        <v>164</v>
      </c>
      <c r="E124" s="16">
        <v>1500000</v>
      </c>
    </row>
    <row r="125" spans="1:36" s="1" customFormat="1" ht="13.5" customHeight="1" x14ac:dyDescent="0.2">
      <c r="A125" s="5" t="s">
        <v>201</v>
      </c>
      <c r="B125" s="35" t="s">
        <v>59</v>
      </c>
      <c r="C125" s="36" t="s">
        <v>202</v>
      </c>
      <c r="D125" s="37" t="s">
        <v>203</v>
      </c>
      <c r="E125" s="16">
        <v>500000</v>
      </c>
    </row>
    <row r="126" spans="1:36" s="1" customFormat="1" ht="13.5" customHeight="1" x14ac:dyDescent="0.2">
      <c r="A126" s="5" t="s">
        <v>204</v>
      </c>
      <c r="B126" s="35" t="s">
        <v>59</v>
      </c>
      <c r="C126" s="36" t="s">
        <v>200</v>
      </c>
      <c r="D126" s="37" t="s">
        <v>205</v>
      </c>
      <c r="E126" s="16">
        <v>3000000</v>
      </c>
    </row>
    <row r="127" spans="1:36" s="1" customFormat="1" ht="13.5" customHeight="1" x14ac:dyDescent="0.2">
      <c r="D127" s="38" t="s">
        <v>206</v>
      </c>
      <c r="E127" s="39">
        <f>SUM(E124:E126)</f>
        <v>5000000</v>
      </c>
    </row>
    <row r="128" spans="1:36" s="1" customFormat="1" ht="13.5" customHeight="1" x14ac:dyDescent="0.2">
      <c r="D128" s="46"/>
    </row>
    <row r="129" spans="1:36" s="2" customFormat="1" ht="13.5" customHeight="1" x14ac:dyDescent="0.2">
      <c r="A129" s="1"/>
      <c r="B129" s="1"/>
      <c r="C129" s="1"/>
      <c r="D129" s="9" t="s">
        <v>39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s="1" customFormat="1" ht="13.5" customHeight="1" x14ac:dyDescent="0.2">
      <c r="A130" s="10" t="s">
        <v>207</v>
      </c>
      <c r="B130" s="35" t="s">
        <v>59</v>
      </c>
      <c r="C130" s="47" t="s">
        <v>200</v>
      </c>
      <c r="D130" s="37" t="s">
        <v>164</v>
      </c>
      <c r="E130" s="16">
        <f>+E27</f>
        <v>12400000</v>
      </c>
    </row>
    <row r="131" spans="1:36" s="1" customFormat="1" ht="13.5" customHeight="1" x14ac:dyDescent="0.2">
      <c r="A131" s="20"/>
      <c r="B131" s="20"/>
      <c r="C131" s="20"/>
      <c r="D131" s="38" t="s">
        <v>208</v>
      </c>
      <c r="E131" s="39">
        <f>SUM(E130)</f>
        <v>12400000</v>
      </c>
    </row>
    <row r="132" spans="1:36" s="1" customFormat="1" ht="13.5" customHeight="1" x14ac:dyDescent="0.2">
      <c r="D132" s="46"/>
    </row>
    <row r="133" spans="1:36" s="1" customFormat="1" ht="13.5" customHeight="1" x14ac:dyDescent="0.2">
      <c r="D133" s="9" t="s">
        <v>209</v>
      </c>
    </row>
    <row r="134" spans="1:36" s="1" customFormat="1" ht="13.5" customHeight="1" x14ac:dyDescent="0.2">
      <c r="A134" s="5" t="s">
        <v>210</v>
      </c>
      <c r="B134" s="35" t="s">
        <v>88</v>
      </c>
      <c r="C134" s="36" t="s">
        <v>211</v>
      </c>
      <c r="D134" s="37" t="s">
        <v>212</v>
      </c>
      <c r="E134" s="16">
        <v>2400000</v>
      </c>
    </row>
    <row r="135" spans="1:36" s="1" customFormat="1" ht="13.5" customHeight="1" x14ac:dyDescent="0.2">
      <c r="A135" s="5" t="s">
        <v>213</v>
      </c>
      <c r="B135" s="35" t="s">
        <v>59</v>
      </c>
      <c r="C135" s="36" t="s">
        <v>200</v>
      </c>
      <c r="D135" s="37" t="s">
        <v>214</v>
      </c>
      <c r="E135" s="16">
        <v>3500000</v>
      </c>
    </row>
    <row r="136" spans="1:36" s="1" customFormat="1" ht="13.5" customHeight="1" x14ac:dyDescent="0.2">
      <c r="A136" s="20"/>
      <c r="B136" s="20"/>
      <c r="C136" s="20"/>
      <c r="D136" s="38" t="s">
        <v>215</v>
      </c>
      <c r="E136" s="39">
        <f>SUM(E134:E135)</f>
        <v>5900000</v>
      </c>
    </row>
    <row r="137" spans="1:36" s="1" customFormat="1" ht="13.5" customHeight="1" x14ac:dyDescent="0.2">
      <c r="B137" s="20"/>
      <c r="C137" s="20"/>
      <c r="D137" s="46"/>
    </row>
    <row r="138" spans="1:36" s="2" customFormat="1" ht="13.5" customHeight="1" x14ac:dyDescent="0.2">
      <c r="B138" s="20"/>
      <c r="C138" s="20"/>
      <c r="D138" s="9" t="s">
        <v>216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</row>
    <row r="139" spans="1:36" s="2" customFormat="1" ht="13.5" customHeight="1" x14ac:dyDescent="0.2">
      <c r="A139" s="5" t="s">
        <v>217</v>
      </c>
      <c r="B139" s="35" t="s">
        <v>59</v>
      </c>
      <c r="C139" s="36" t="s">
        <v>169</v>
      </c>
      <c r="D139" s="37" t="s">
        <v>218</v>
      </c>
      <c r="E139" s="16">
        <v>19000000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s="49" customFormat="1" ht="13.5" customHeight="1" x14ac:dyDescent="0.2">
      <c r="A140" s="5" t="s">
        <v>219</v>
      </c>
      <c r="B140" s="35" t="s">
        <v>59</v>
      </c>
      <c r="C140" s="36" t="s">
        <v>169</v>
      </c>
      <c r="D140" s="37" t="s">
        <v>220</v>
      </c>
      <c r="E140" s="16">
        <v>16000000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s="49" customFormat="1" ht="13.5" customHeight="1" x14ac:dyDescent="0.2">
      <c r="A141" s="5" t="s">
        <v>221</v>
      </c>
      <c r="B141" s="35" t="s">
        <v>59</v>
      </c>
      <c r="C141" s="36" t="s">
        <v>200</v>
      </c>
      <c r="D141" s="37" t="s">
        <v>222</v>
      </c>
      <c r="E141" s="16">
        <v>2000000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 s="1" customFormat="1" ht="13.5" customHeight="1" x14ac:dyDescent="0.2">
      <c r="A142" s="5" t="s">
        <v>223</v>
      </c>
      <c r="B142" s="35" t="s">
        <v>59</v>
      </c>
      <c r="C142" s="36" t="s">
        <v>200</v>
      </c>
      <c r="D142" s="37" t="s">
        <v>224</v>
      </c>
      <c r="E142" s="16">
        <v>14000000</v>
      </c>
    </row>
    <row r="143" spans="1:36" s="1" customFormat="1" ht="13.5" customHeight="1" x14ac:dyDescent="0.2">
      <c r="A143" s="5" t="s">
        <v>225</v>
      </c>
      <c r="B143" s="35" t="s">
        <v>59</v>
      </c>
      <c r="C143" s="36" t="s">
        <v>200</v>
      </c>
      <c r="D143" s="37" t="s">
        <v>226</v>
      </c>
      <c r="E143" s="16">
        <v>1300000</v>
      </c>
    </row>
    <row r="144" spans="1:36" s="2" customFormat="1" ht="13.5" customHeight="1" x14ac:dyDescent="0.2">
      <c r="A144" s="5" t="s">
        <v>227</v>
      </c>
      <c r="B144" s="35" t="s">
        <v>59</v>
      </c>
      <c r="C144" s="36" t="s">
        <v>228</v>
      </c>
      <c r="D144" s="37" t="s">
        <v>229</v>
      </c>
      <c r="E144" s="16">
        <v>3000000</v>
      </c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 s="50" customFormat="1" ht="13.5" customHeight="1" x14ac:dyDescent="0.2">
      <c r="A145" s="5" t="s">
        <v>230</v>
      </c>
      <c r="B145" s="35" t="s">
        <v>59</v>
      </c>
      <c r="C145" s="36" t="s">
        <v>231</v>
      </c>
      <c r="D145" s="37" t="s">
        <v>232</v>
      </c>
      <c r="E145" s="16">
        <v>2500000</v>
      </c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</row>
    <row r="146" spans="1:36" s="2" customFormat="1" ht="13.5" customHeight="1" x14ac:dyDescent="0.2">
      <c r="A146" s="5" t="s">
        <v>233</v>
      </c>
      <c r="B146" s="35" t="s">
        <v>59</v>
      </c>
      <c r="C146" s="36" t="s">
        <v>81</v>
      </c>
      <c r="D146" s="37" t="s">
        <v>234</v>
      </c>
      <c r="E146" s="16">
        <v>3000000</v>
      </c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 s="2" customFormat="1" ht="13.5" customHeight="1" x14ac:dyDescent="0.2">
      <c r="A147" s="5" t="s">
        <v>235</v>
      </c>
      <c r="B147" s="35" t="s">
        <v>88</v>
      </c>
      <c r="C147" s="36" t="s">
        <v>211</v>
      </c>
      <c r="D147" s="37" t="s">
        <v>236</v>
      </c>
      <c r="E147" s="51">
        <v>16000000</v>
      </c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 s="2" customFormat="1" ht="13.5" customHeight="1" x14ac:dyDescent="0.2">
      <c r="D148" s="38" t="s">
        <v>237</v>
      </c>
      <c r="E148" s="39">
        <f>SUM(E139:E147)</f>
        <v>76800000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 s="2" customFormat="1" ht="13.5" customHeight="1" x14ac:dyDescent="0.2">
      <c r="A149" s="1"/>
      <c r="B149" s="1"/>
      <c r="C149" s="1"/>
      <c r="D149" s="5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s="50" customFormat="1" ht="13.5" customHeight="1" x14ac:dyDescent="0.2">
      <c r="A150" s="20"/>
      <c r="B150" s="20"/>
      <c r="C150" s="20"/>
      <c r="D150" s="9" t="s">
        <v>238</v>
      </c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</row>
    <row r="151" spans="1:36" s="2" customFormat="1" ht="13.5" customHeight="1" x14ac:dyDescent="0.2">
      <c r="A151" s="5" t="s">
        <v>239</v>
      </c>
      <c r="B151" s="35" t="s">
        <v>59</v>
      </c>
      <c r="C151" s="47" t="s">
        <v>200</v>
      </c>
      <c r="D151" s="37" t="s">
        <v>240</v>
      </c>
      <c r="E151" s="16">
        <v>5000000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spans="1:36" s="1" customFormat="1" ht="13.5" customHeight="1" x14ac:dyDescent="0.2">
      <c r="A152" s="53" t="s">
        <v>241</v>
      </c>
      <c r="B152" s="35" t="s">
        <v>59</v>
      </c>
      <c r="C152" s="47" t="s">
        <v>200</v>
      </c>
      <c r="D152" s="37" t="s">
        <v>242</v>
      </c>
      <c r="E152" s="16">
        <f>((5000000+6000000)/2)+4500000+1000000</f>
        <v>11000000</v>
      </c>
    </row>
    <row r="153" spans="1:36" s="1" customFormat="1" ht="13.5" customHeight="1" x14ac:dyDescent="0.2">
      <c r="A153" s="2"/>
      <c r="B153" s="2"/>
      <c r="C153" s="2"/>
      <c r="D153" s="38" t="s">
        <v>237</v>
      </c>
      <c r="E153" s="39">
        <f>SUM(E151:E152)</f>
        <v>16000000</v>
      </c>
    </row>
    <row r="154" spans="1:36" s="1" customFormat="1" ht="36" x14ac:dyDescent="0.2">
      <c r="A154" s="3" t="s">
        <v>4</v>
      </c>
      <c r="B154" s="3" t="s">
        <v>5</v>
      </c>
      <c r="C154" s="3" t="s">
        <v>6</v>
      </c>
      <c r="D154" s="4" t="s">
        <v>7</v>
      </c>
      <c r="E154" s="4" t="s">
        <v>8</v>
      </c>
    </row>
    <row r="155" spans="1:36" s="1" customFormat="1" ht="13.5" customHeight="1" x14ac:dyDescent="0.2">
      <c r="A155" s="68" t="s">
        <v>56</v>
      </c>
      <c r="B155" s="69"/>
      <c r="C155" s="69"/>
      <c r="D155" s="69"/>
      <c r="E155" s="70"/>
    </row>
    <row r="156" spans="1:36" s="50" customFormat="1" ht="13.5" customHeight="1" x14ac:dyDescent="0.2">
      <c r="A156" s="20"/>
      <c r="B156" s="20"/>
      <c r="C156" s="20"/>
      <c r="D156" s="54"/>
      <c r="E156" s="54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</row>
    <row r="157" spans="1:36" s="2" customFormat="1" ht="13.5" customHeight="1" x14ac:dyDescent="0.2">
      <c r="A157" s="1"/>
      <c r="B157" s="1"/>
      <c r="C157" s="1"/>
      <c r="D157" s="55" t="s">
        <v>243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spans="1:36" s="2" customFormat="1" ht="13.5" customHeight="1" x14ac:dyDescent="0.2">
      <c r="A158" s="10" t="s">
        <v>244</v>
      </c>
      <c r="B158" s="35" t="s">
        <v>59</v>
      </c>
      <c r="C158" s="47" t="s">
        <v>231</v>
      </c>
      <c r="D158" s="37" t="s">
        <v>245</v>
      </c>
      <c r="E158" s="16">
        <f>3000000+3000000</f>
        <v>6000000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 s="2" customFormat="1" ht="13.5" customHeight="1" x14ac:dyDescent="0.2">
      <c r="A159" s="10" t="s">
        <v>246</v>
      </c>
      <c r="B159" s="35" t="s">
        <v>59</v>
      </c>
      <c r="C159" s="47" t="s">
        <v>228</v>
      </c>
      <c r="D159" s="37" t="s">
        <v>247</v>
      </c>
      <c r="E159" s="16">
        <v>3000000</v>
      </c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spans="1:36" s="2" customFormat="1" ht="13.5" customHeight="1" x14ac:dyDescent="0.2">
      <c r="A160" s="10" t="s">
        <v>248</v>
      </c>
      <c r="B160" s="35" t="s">
        <v>59</v>
      </c>
      <c r="C160" s="47" t="s">
        <v>249</v>
      </c>
      <c r="D160" s="56" t="s">
        <v>250</v>
      </c>
      <c r="E160" s="16">
        <v>3000000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 s="2" customFormat="1" ht="13.5" customHeight="1" x14ac:dyDescent="0.2">
      <c r="D161" s="38" t="s">
        <v>251</v>
      </c>
      <c r="E161" s="39">
        <f>SUM(E158:E160)</f>
        <v>12000000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 s="2" customFormat="1" ht="13.5" customHeight="1" x14ac:dyDescent="0.2">
      <c r="A162" s="20"/>
      <c r="B162" s="20"/>
      <c r="C162" s="20"/>
      <c r="D162" s="5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spans="1:36" s="2" customFormat="1" ht="13.5" customHeight="1" x14ac:dyDescent="0.2">
      <c r="A163" s="20"/>
      <c r="B163" s="20"/>
      <c r="C163" s="20"/>
      <c r="D163" s="9" t="s">
        <v>252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 s="2" customFormat="1" ht="13.5" customHeight="1" x14ac:dyDescent="0.2">
      <c r="A164" s="5" t="s">
        <v>253</v>
      </c>
      <c r="B164" s="35" t="s">
        <v>88</v>
      </c>
      <c r="C164" s="36" t="s">
        <v>211</v>
      </c>
      <c r="D164" s="37" t="s">
        <v>254</v>
      </c>
      <c r="E164" s="16">
        <v>6130000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spans="1:36" s="2" customFormat="1" ht="13.5" customHeight="1" x14ac:dyDescent="0.2">
      <c r="A165" s="5" t="s">
        <v>255</v>
      </c>
      <c r="B165" s="35" t="s">
        <v>59</v>
      </c>
      <c r="C165" s="36" t="s">
        <v>200</v>
      </c>
      <c r="D165" s="37" t="s">
        <v>256</v>
      </c>
      <c r="E165" s="16">
        <v>2520000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s="1" customFormat="1" ht="13.5" customHeight="1" x14ac:dyDescent="0.2">
      <c r="A166" s="5" t="s">
        <v>257</v>
      </c>
      <c r="B166" s="35" t="s">
        <v>59</v>
      </c>
      <c r="C166" s="36" t="s">
        <v>231</v>
      </c>
      <c r="D166" s="37" t="s">
        <v>258</v>
      </c>
      <c r="E166" s="16">
        <v>520000</v>
      </c>
    </row>
    <row r="167" spans="1:36" s="1" customFormat="1" ht="13.5" customHeight="1" x14ac:dyDescent="0.2">
      <c r="A167" s="5" t="s">
        <v>259</v>
      </c>
      <c r="B167" s="35" t="s">
        <v>59</v>
      </c>
      <c r="C167" s="36" t="s">
        <v>169</v>
      </c>
      <c r="D167" s="37" t="s">
        <v>260</v>
      </c>
      <c r="E167" s="16">
        <v>15322800</v>
      </c>
    </row>
    <row r="168" spans="1:36" s="1" customFormat="1" ht="13.5" customHeight="1" x14ac:dyDescent="0.2">
      <c r="A168" s="5" t="s">
        <v>255</v>
      </c>
      <c r="B168" s="35" t="s">
        <v>59</v>
      </c>
      <c r="C168" s="36" t="s">
        <v>200</v>
      </c>
      <c r="D168" s="37" t="s">
        <v>261</v>
      </c>
      <c r="E168" s="16">
        <v>0</v>
      </c>
    </row>
    <row r="169" spans="1:36" s="1" customFormat="1" ht="13.5" customHeight="1" x14ac:dyDescent="0.2">
      <c r="A169" s="5" t="s">
        <v>255</v>
      </c>
      <c r="B169" s="35" t="s">
        <v>59</v>
      </c>
      <c r="C169" s="36" t="s">
        <v>200</v>
      </c>
      <c r="D169" s="37" t="s">
        <v>262</v>
      </c>
      <c r="E169" s="16">
        <v>0</v>
      </c>
    </row>
    <row r="170" spans="1:36" s="1" customFormat="1" ht="13.5" customHeight="1" x14ac:dyDescent="0.2">
      <c r="B170" s="20"/>
      <c r="C170" s="20"/>
      <c r="D170" s="38" t="s">
        <v>263</v>
      </c>
      <c r="E170" s="39">
        <f>SUM(E164:E169)</f>
        <v>24492800</v>
      </c>
    </row>
    <row r="171" spans="1:36" s="1" customFormat="1" ht="13.5" customHeight="1" x14ac:dyDescent="0.2">
      <c r="D171" s="52"/>
    </row>
    <row r="172" spans="1:36" s="20" customFormat="1" ht="13.5" customHeight="1" x14ac:dyDescent="0.2">
      <c r="D172" s="9" t="s">
        <v>264</v>
      </c>
    </row>
    <row r="173" spans="1:36" s="1" customFormat="1" ht="13.5" customHeight="1" x14ac:dyDescent="0.2">
      <c r="A173" s="5" t="s">
        <v>265</v>
      </c>
      <c r="B173" s="35" t="s">
        <v>59</v>
      </c>
      <c r="C173" s="36" t="s">
        <v>200</v>
      </c>
      <c r="D173" s="37" t="s">
        <v>214</v>
      </c>
      <c r="E173" s="16">
        <v>1350000</v>
      </c>
    </row>
    <row r="174" spans="1:36" s="1" customFormat="1" ht="13.5" customHeight="1" x14ac:dyDescent="0.2">
      <c r="A174" s="5" t="s">
        <v>235</v>
      </c>
      <c r="B174" s="35" t="s">
        <v>88</v>
      </c>
      <c r="C174" s="36" t="s">
        <v>211</v>
      </c>
      <c r="D174" s="37" t="s">
        <v>266</v>
      </c>
      <c r="E174" s="16">
        <v>5000000</v>
      </c>
    </row>
    <row r="175" spans="1:36" s="1" customFormat="1" ht="13.5" customHeight="1" x14ac:dyDescent="0.2">
      <c r="A175" s="5" t="s">
        <v>230</v>
      </c>
      <c r="B175" s="35" t="s">
        <v>59</v>
      </c>
      <c r="C175" s="36" t="s">
        <v>231</v>
      </c>
      <c r="D175" s="37" t="s">
        <v>267</v>
      </c>
      <c r="E175" s="16">
        <v>0</v>
      </c>
    </row>
    <row r="176" spans="1:36" s="2" customFormat="1" ht="13.5" customHeight="1" x14ac:dyDescent="0.2">
      <c r="A176" s="5" t="s">
        <v>265</v>
      </c>
      <c r="B176" s="35" t="s">
        <v>59</v>
      </c>
      <c r="C176" s="36" t="s">
        <v>69</v>
      </c>
      <c r="D176" s="37" t="s">
        <v>262</v>
      </c>
      <c r="E176" s="16">
        <v>0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 s="2" customFormat="1" ht="13.5" customHeight="1" x14ac:dyDescent="0.2">
      <c r="A177" s="5" t="s">
        <v>265</v>
      </c>
      <c r="B177" s="35" t="s">
        <v>59</v>
      </c>
      <c r="C177" s="36" t="s">
        <v>169</v>
      </c>
      <c r="D177" s="37" t="s">
        <v>268</v>
      </c>
      <c r="E177" s="16">
        <f>4600000-2000000</f>
        <v>2600000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 s="2" customFormat="1" ht="13.5" customHeight="1" x14ac:dyDescent="0.2">
      <c r="A178" s="5" t="s">
        <v>265</v>
      </c>
      <c r="B178" s="35" t="s">
        <v>59</v>
      </c>
      <c r="C178" s="36" t="s">
        <v>178</v>
      </c>
      <c r="D178" s="37" t="s">
        <v>269</v>
      </c>
      <c r="E178" s="16">
        <v>9180000</v>
      </c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s="1" customFormat="1" ht="13.5" customHeight="1" x14ac:dyDescent="0.2">
      <c r="D179" s="38" t="s">
        <v>263</v>
      </c>
      <c r="E179" s="39">
        <f>SUM(E173:E178)</f>
        <v>18130000</v>
      </c>
    </row>
    <row r="180" spans="1:36" s="1" customFormat="1" ht="13.5" customHeight="1" x14ac:dyDescent="0.2">
      <c r="D180" s="52"/>
    </row>
    <row r="181" spans="1:36" s="1" customFormat="1" ht="13.5" customHeight="1" x14ac:dyDescent="0.2">
      <c r="D181" s="9" t="s">
        <v>270</v>
      </c>
    </row>
    <row r="182" spans="1:36" s="2" customFormat="1" ht="13.5" customHeight="1" x14ac:dyDescent="0.2">
      <c r="A182" s="5" t="s">
        <v>271</v>
      </c>
      <c r="B182" s="41" t="s">
        <v>272</v>
      </c>
      <c r="C182" s="36" t="s">
        <v>273</v>
      </c>
      <c r="D182" s="37" t="s">
        <v>274</v>
      </c>
      <c r="E182" s="16">
        <v>11700000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 s="1" customFormat="1" ht="13.5" customHeight="1" x14ac:dyDescent="0.2">
      <c r="A183" s="5" t="s">
        <v>275</v>
      </c>
      <c r="B183" s="35" t="s">
        <v>276</v>
      </c>
      <c r="C183" s="36" t="s">
        <v>277</v>
      </c>
      <c r="D183" s="37" t="s">
        <v>278</v>
      </c>
      <c r="E183" s="16">
        <v>36050000</v>
      </c>
    </row>
    <row r="184" spans="1:36" s="1" customFormat="1" ht="13.5" customHeight="1" x14ac:dyDescent="0.2">
      <c r="A184" s="5" t="s">
        <v>279</v>
      </c>
      <c r="B184" s="35" t="s">
        <v>276</v>
      </c>
      <c r="C184" s="36" t="s">
        <v>277</v>
      </c>
      <c r="D184" s="37" t="s">
        <v>280</v>
      </c>
      <c r="E184" s="51">
        <v>5000000</v>
      </c>
    </row>
    <row r="185" spans="1:36" s="1" customFormat="1" ht="13.5" customHeight="1" x14ac:dyDescent="0.2">
      <c r="A185" s="5" t="s">
        <v>281</v>
      </c>
      <c r="B185" s="41" t="s">
        <v>272</v>
      </c>
      <c r="C185" s="36" t="s">
        <v>282</v>
      </c>
      <c r="D185" s="37" t="s">
        <v>283</v>
      </c>
      <c r="E185" s="16">
        <v>7500000</v>
      </c>
    </row>
    <row r="186" spans="1:36" s="1" customFormat="1" ht="13.5" customHeight="1" x14ac:dyDescent="0.2">
      <c r="D186" s="38" t="s">
        <v>284</v>
      </c>
      <c r="E186" s="57">
        <f>SUM(E182:E185)</f>
        <v>60250000</v>
      </c>
    </row>
    <row r="187" spans="1:36" ht="13.5" customHeight="1" x14ac:dyDescent="0.25">
      <c r="A187" s="1"/>
      <c r="B187" s="1"/>
      <c r="C187" s="1"/>
      <c r="D187" s="52"/>
      <c r="E187" s="27"/>
    </row>
    <row r="188" spans="1:36" ht="13.5" customHeight="1" x14ac:dyDescent="0.25">
      <c r="A188" s="1"/>
      <c r="B188" s="1"/>
      <c r="C188" s="1"/>
      <c r="D188" s="9" t="s">
        <v>285</v>
      </c>
      <c r="E188" s="27"/>
    </row>
    <row r="189" spans="1:36" x14ac:dyDescent="0.25">
      <c r="A189" s="5" t="s">
        <v>286</v>
      </c>
      <c r="B189" s="41" t="s">
        <v>96</v>
      </c>
      <c r="C189" s="36" t="s">
        <v>287</v>
      </c>
      <c r="D189" s="37" t="s">
        <v>285</v>
      </c>
      <c r="E189" s="16">
        <v>20000000</v>
      </c>
    </row>
    <row r="190" spans="1:36" ht="13.5" customHeight="1" x14ac:dyDescent="0.25">
      <c r="A190" s="1"/>
      <c r="B190" s="1"/>
      <c r="C190" s="1"/>
      <c r="D190" s="38" t="s">
        <v>288</v>
      </c>
      <c r="E190" s="39">
        <f>SUM(E189)</f>
        <v>20000000</v>
      </c>
    </row>
    <row r="191" spans="1:36" ht="13.5" customHeight="1" x14ac:dyDescent="0.25">
      <c r="A191" s="1"/>
      <c r="B191" s="1"/>
      <c r="C191" s="1"/>
      <c r="D191" s="43"/>
      <c r="E191" s="44"/>
    </row>
    <row r="192" spans="1:36" ht="13.5" customHeight="1" x14ac:dyDescent="0.25">
      <c r="A192" s="1"/>
      <c r="B192" s="1"/>
      <c r="C192" s="1"/>
      <c r="D192" s="9" t="s">
        <v>289</v>
      </c>
      <c r="E192" s="27"/>
    </row>
    <row r="193" spans="1:5" ht="17.25" customHeight="1" x14ac:dyDescent="0.25">
      <c r="A193" s="5" t="s">
        <v>290</v>
      </c>
      <c r="B193" s="35" t="s">
        <v>59</v>
      </c>
      <c r="C193" s="36" t="s">
        <v>228</v>
      </c>
      <c r="D193" s="37" t="s">
        <v>291</v>
      </c>
      <c r="E193" s="16">
        <v>5250000</v>
      </c>
    </row>
    <row r="194" spans="1:5" x14ac:dyDescent="0.25">
      <c r="A194" s="2"/>
      <c r="B194" s="2"/>
      <c r="C194" s="2"/>
      <c r="D194" s="38" t="s">
        <v>292</v>
      </c>
      <c r="E194" s="39">
        <f>SUM(E193)</f>
        <v>5250000</v>
      </c>
    </row>
    <row r="195" spans="1:5" x14ac:dyDescent="0.25">
      <c r="A195" s="2"/>
      <c r="B195" s="2"/>
      <c r="C195" s="50"/>
      <c r="D195" s="20"/>
      <c r="E195" s="58"/>
    </row>
    <row r="196" spans="1:5" x14ac:dyDescent="0.25">
      <c r="D196" s="29" t="s">
        <v>293</v>
      </c>
      <c r="E196" s="59">
        <f>+E194+E190+E186+E179+E170+E161+E153+E148+E136+E131+E127+E121+E114+E80+E65+E59+E54+E49+E69</f>
        <v>1465993590</v>
      </c>
    </row>
    <row r="197" spans="1:5" x14ac:dyDescent="0.25">
      <c r="C197" s="60"/>
      <c r="D197" s="61"/>
      <c r="E197" s="62"/>
    </row>
    <row r="198" spans="1:5" x14ac:dyDescent="0.25">
      <c r="D198" s="29" t="s">
        <v>55</v>
      </c>
      <c r="E198" s="30">
        <f>+E41</f>
        <v>1465993590</v>
      </c>
    </row>
    <row r="199" spans="1:5" x14ac:dyDescent="0.25">
      <c r="D199" s="29" t="s">
        <v>293</v>
      </c>
      <c r="E199" s="30">
        <f>+E196</f>
        <v>1465993590</v>
      </c>
    </row>
    <row r="200" spans="1:5" x14ac:dyDescent="0.25">
      <c r="C200" s="60"/>
      <c r="D200" s="50"/>
      <c r="E200" s="63"/>
    </row>
    <row r="202" spans="1:5" x14ac:dyDescent="0.25">
      <c r="E202" s="64"/>
    </row>
    <row r="203" spans="1:5" x14ac:dyDescent="0.25">
      <c r="D203" s="60"/>
      <c r="E203" s="65"/>
    </row>
    <row r="204" spans="1:5" x14ac:dyDescent="0.25">
      <c r="D204" s="60"/>
      <c r="E204" s="66"/>
    </row>
    <row r="205" spans="1:5" x14ac:dyDescent="0.25">
      <c r="D205" s="60"/>
      <c r="E205" s="65"/>
    </row>
    <row r="206" spans="1:5" x14ac:dyDescent="0.25">
      <c r="D206" s="60"/>
      <c r="E206" s="65"/>
    </row>
    <row r="207" spans="1:5" x14ac:dyDescent="0.25">
      <c r="D207" s="60"/>
      <c r="E207" s="65"/>
    </row>
    <row r="208" spans="1:5" x14ac:dyDescent="0.25">
      <c r="E208" s="67"/>
    </row>
    <row r="209" spans="5:5" x14ac:dyDescent="0.25">
      <c r="E209" s="64"/>
    </row>
  </sheetData>
  <mergeCells count="9">
    <mergeCell ref="A83:E83"/>
    <mergeCell ref="A116:E116"/>
    <mergeCell ref="A155:E155"/>
    <mergeCell ref="A1:E1"/>
    <mergeCell ref="A2:E2"/>
    <mergeCell ref="A3:E3"/>
    <mergeCell ref="A4:E4"/>
    <mergeCell ref="A39:C39"/>
    <mergeCell ref="A45:E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2021-10-08T21:18:46Z</dcterms:created>
  <dcterms:modified xsi:type="dcterms:W3CDTF">2021-10-08T23:24:47Z</dcterms:modified>
</cp:coreProperties>
</file>